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updateLinks="never" codeName="ThisWorkbook"/>
  <mc:AlternateContent xmlns:mc="http://schemas.openxmlformats.org/markup-compatibility/2006">
    <mc:Choice Requires="x15">
      <x15ac:absPath xmlns:x15ac="http://schemas.microsoft.com/office/spreadsheetml/2010/11/ac" url="https://sryhma-my.sharepoint.com/personal/teemu_aikasalo_sok_fi/Documents/Documents/KLP - Sijoittajaraportointi/2026-09/"/>
    </mc:Choice>
  </mc:AlternateContent>
  <xr:revisionPtr revIDLastSave="7" documentId="13_ncr:1_{BB369051-9795-432B-B38D-E249673B1570}" xr6:coauthVersionLast="47" xr6:coauthVersionMax="47" xr10:uidLastSave="{2FA9F2C7-9C7B-4F02-9183-D29DAE2CC58C}"/>
  <bookViews>
    <workbookView xWindow="-120" yWindow="-120" windowWidth="29040" windowHeight="15720" tabRatio="750" firstSheet="5" activeTab="5"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nsert Nat Trans Templ" sheetId="10" r:id="rId6"/>
  </sheets>
  <externalReferences>
    <externalReference r:id="rId7"/>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 i="5" l="1"/>
  <c r="C47" i="5"/>
  <c r="C58" i="5"/>
  <c r="F54" i="5" s="1"/>
  <c r="F59" i="5"/>
  <c r="F60" i="5"/>
  <c r="F61" i="5"/>
  <c r="F70" i="5"/>
  <c r="F74" i="5"/>
  <c r="G74" i="5"/>
  <c r="F75" i="5"/>
  <c r="G75" i="5"/>
  <c r="C77" i="5"/>
  <c r="D77" i="5"/>
  <c r="F80" i="5"/>
  <c r="F81" i="5"/>
  <c r="F82" i="5"/>
  <c r="G95" i="5"/>
  <c r="G96" i="5"/>
  <c r="G97" i="5"/>
  <c r="G98" i="5"/>
  <c r="G99" i="5"/>
  <c r="C100" i="5"/>
  <c r="F103" i="5" s="1"/>
  <c r="D100" i="5"/>
  <c r="G93" i="5" s="1"/>
  <c r="G102" i="5"/>
  <c r="G103" i="5"/>
  <c r="G104" i="5"/>
  <c r="G105" i="5"/>
  <c r="G112" i="5"/>
  <c r="G116" i="5"/>
  <c r="F117" i="5"/>
  <c r="G117" i="5"/>
  <c r="F120" i="5"/>
  <c r="F124" i="5"/>
  <c r="G124" i="5"/>
  <c r="G125" i="5"/>
  <c r="G127" i="5"/>
  <c r="C131" i="5"/>
  <c r="F126" i="5" s="1"/>
  <c r="D131" i="5"/>
  <c r="F132" i="5"/>
  <c r="F134" i="5"/>
  <c r="F138" i="5"/>
  <c r="F140" i="5"/>
  <c r="G140" i="5"/>
  <c r="G142" i="5"/>
  <c r="G146" i="5"/>
  <c r="F147" i="5"/>
  <c r="F148" i="5"/>
  <c r="F149" i="5"/>
  <c r="F150" i="5"/>
  <c r="F154" i="5"/>
  <c r="F155" i="5"/>
  <c r="C157" i="5"/>
  <c r="D157" i="5"/>
  <c r="G161" i="5" s="1"/>
  <c r="F160" i="5"/>
  <c r="G160" i="5"/>
  <c r="F161" i="5"/>
  <c r="F162" i="5"/>
  <c r="F164" i="5"/>
  <c r="G164" i="5"/>
  <c r="F165" i="5"/>
  <c r="F167" i="5" s="1"/>
  <c r="F166" i="5"/>
  <c r="C167" i="5"/>
  <c r="D167" i="5"/>
  <c r="G165" i="5" s="1"/>
  <c r="F174" i="5"/>
  <c r="F175" i="5"/>
  <c r="F176" i="5"/>
  <c r="F178" i="5"/>
  <c r="C179" i="5"/>
  <c r="F183" i="5" s="1"/>
  <c r="F186" i="5"/>
  <c r="F187" i="5"/>
  <c r="C209" i="5"/>
  <c r="F199" i="5" s="1"/>
  <c r="F212" i="5"/>
  <c r="F213" i="5"/>
  <c r="F217" i="5"/>
  <c r="G217" i="5"/>
  <c r="F218" i="5"/>
  <c r="G218" i="5"/>
  <c r="F219" i="5"/>
  <c r="G219" i="5"/>
  <c r="C220" i="5"/>
  <c r="F220" i="5"/>
  <c r="G220" i="5"/>
  <c r="F221" i="5"/>
  <c r="G221" i="5"/>
  <c r="F222" i="5"/>
  <c r="G222" i="5"/>
  <c r="F223" i="5"/>
  <c r="G223" i="5"/>
  <c r="F224" i="5"/>
  <c r="G224" i="5"/>
  <c r="F225" i="5"/>
  <c r="G225" i="5"/>
  <c r="F226" i="5"/>
  <c r="G226" i="5"/>
  <c r="F227" i="5"/>
  <c r="G227" i="5"/>
  <c r="C288" i="5"/>
  <c r="C289" i="5"/>
  <c r="C290" i="5"/>
  <c r="C292" i="5"/>
  <c r="C296" i="5"/>
  <c r="C297" i="5"/>
  <c r="C298" i="5"/>
  <c r="C302" i="5"/>
  <c r="C303" i="5"/>
  <c r="C304" i="5"/>
  <c r="C15" i="6"/>
  <c r="F22" i="6" s="1"/>
  <c r="F16" i="6"/>
  <c r="F17" i="6"/>
  <c r="F20" i="6"/>
  <c r="C44" i="6"/>
  <c r="D44" i="6"/>
  <c r="F44" i="6"/>
  <c r="C72" i="6"/>
  <c r="D72" i="6"/>
  <c r="F72" i="6"/>
  <c r="C76" i="6"/>
  <c r="D76" i="6"/>
  <c r="F76" i="6"/>
  <c r="D99" i="6"/>
  <c r="G190" i="6"/>
  <c r="F192" i="6"/>
  <c r="G192" i="6"/>
  <c r="F193" i="6"/>
  <c r="G193" i="6"/>
  <c r="F194" i="6"/>
  <c r="G194" i="6"/>
  <c r="F195" i="6"/>
  <c r="G195" i="6"/>
  <c r="G196" i="6"/>
  <c r="F197" i="6"/>
  <c r="F198" i="6"/>
  <c r="F200" i="6"/>
  <c r="G200" i="6"/>
  <c r="F201" i="6"/>
  <c r="G201" i="6"/>
  <c r="F202" i="6"/>
  <c r="G202" i="6"/>
  <c r="G203" i="6"/>
  <c r="F204" i="6"/>
  <c r="G204" i="6"/>
  <c r="G205" i="6"/>
  <c r="F207" i="6"/>
  <c r="G207" i="6"/>
  <c r="F208" i="6"/>
  <c r="G208" i="6"/>
  <c r="F209" i="6"/>
  <c r="G209" i="6"/>
  <c r="G210" i="6"/>
  <c r="F211" i="6"/>
  <c r="G211" i="6"/>
  <c r="F212" i="6"/>
  <c r="F213" i="6"/>
  <c r="C214" i="6"/>
  <c r="D214" i="6"/>
  <c r="G197" i="6" s="1"/>
  <c r="F219" i="6"/>
  <c r="G219" i="6"/>
  <c r="G220" i="6"/>
  <c r="F221" i="6"/>
  <c r="F222" i="6"/>
  <c r="G222" i="6"/>
  <c r="F223" i="6"/>
  <c r="F224" i="6"/>
  <c r="F225" i="6"/>
  <c r="G225" i="6"/>
  <c r="F226" i="6"/>
  <c r="C227" i="6"/>
  <c r="F220" i="6" s="1"/>
  <c r="D227" i="6"/>
  <c r="F228" i="6"/>
  <c r="G228" i="6"/>
  <c r="F229" i="6"/>
  <c r="F230" i="6"/>
  <c r="F231" i="6"/>
  <c r="G231" i="6"/>
  <c r="F232" i="6"/>
  <c r="G232" i="6"/>
  <c r="F233" i="6"/>
  <c r="G233" i="6"/>
  <c r="F242" i="6"/>
  <c r="F246" i="6"/>
  <c r="F248" i="6"/>
  <c r="C249" i="6"/>
  <c r="D249" i="6"/>
  <c r="G253" i="6" s="1"/>
  <c r="F252" i="6"/>
  <c r="G252" i="6"/>
  <c r="F254" i="6"/>
  <c r="F287" i="6"/>
  <c r="F288" i="6"/>
  <c r="F289" i="6"/>
  <c r="F290" i="6"/>
  <c r="G291" i="6"/>
  <c r="F292" i="6"/>
  <c r="G292" i="6"/>
  <c r="F293" i="6"/>
  <c r="F294" i="6"/>
  <c r="F295" i="6"/>
  <c r="F296" i="6"/>
  <c r="F297" i="6"/>
  <c r="F299" i="6"/>
  <c r="F300" i="6"/>
  <c r="F301" i="6"/>
  <c r="F302" i="6"/>
  <c r="G302" i="6"/>
  <c r="F303" i="6"/>
  <c r="F304" i="6"/>
  <c r="C305" i="6"/>
  <c r="F291" i="6" s="1"/>
  <c r="D305" i="6"/>
  <c r="F310" i="6"/>
  <c r="G310" i="6"/>
  <c r="F311" i="6"/>
  <c r="G311" i="6"/>
  <c r="F312" i="6"/>
  <c r="G312" i="6"/>
  <c r="G315" i="6"/>
  <c r="F316" i="6"/>
  <c r="G316" i="6"/>
  <c r="F317" i="6"/>
  <c r="G317" i="6"/>
  <c r="F318" i="6"/>
  <c r="F319" i="6"/>
  <c r="G319" i="6"/>
  <c r="F320" i="6"/>
  <c r="F321" i="6"/>
  <c r="F323" i="6"/>
  <c r="G323" i="6"/>
  <c r="F324" i="6"/>
  <c r="G324" i="6"/>
  <c r="F325" i="6"/>
  <c r="G325" i="6"/>
  <c r="F326" i="6"/>
  <c r="G326" i="6"/>
  <c r="F327" i="6"/>
  <c r="G327" i="6"/>
  <c r="C328" i="6"/>
  <c r="F314" i="6" s="1"/>
  <c r="D328" i="6"/>
  <c r="G320" i="6" s="1"/>
  <c r="F333" i="6"/>
  <c r="G333" i="6"/>
  <c r="F334" i="6"/>
  <c r="G334" i="6"/>
  <c r="F335" i="6"/>
  <c r="G335" i="6"/>
  <c r="F336" i="6"/>
  <c r="F337" i="6"/>
  <c r="G337" i="6"/>
  <c r="F338" i="6"/>
  <c r="F340" i="6"/>
  <c r="F341" i="6"/>
  <c r="G341" i="6"/>
  <c r="F342" i="6"/>
  <c r="G342" i="6"/>
  <c r="F343" i="6"/>
  <c r="G343" i="6"/>
  <c r="F344" i="6"/>
  <c r="G344" i="6"/>
  <c r="F345" i="6"/>
  <c r="G345" i="6"/>
  <c r="C346" i="6"/>
  <c r="F339" i="6" s="1"/>
  <c r="D346" i="6"/>
  <c r="G338" i="6" s="1"/>
  <c r="F358" i="6"/>
  <c r="F365" i="6" s="1"/>
  <c r="F359" i="6"/>
  <c r="F360" i="6"/>
  <c r="F361" i="6"/>
  <c r="F362" i="6"/>
  <c r="F364" i="6"/>
  <c r="C365" i="6"/>
  <c r="F363" i="6" s="1"/>
  <c r="D365" i="6"/>
  <c r="G358" i="6" s="1"/>
  <c r="F368" i="6"/>
  <c r="G368" i="6"/>
  <c r="G372" i="6" s="1"/>
  <c r="F369" i="6"/>
  <c r="G370" i="6"/>
  <c r="G371" i="6"/>
  <c r="C372" i="6"/>
  <c r="F371" i="6" s="1"/>
  <c r="D372" i="6"/>
  <c r="G369" i="6" s="1"/>
  <c r="C382" i="6"/>
  <c r="D382" i="6"/>
  <c r="G383" i="6"/>
  <c r="G384" i="6"/>
  <c r="G385" i="6"/>
  <c r="G386" i="6"/>
  <c r="G387" i="6"/>
  <c r="G388" i="6"/>
  <c r="G389" i="6"/>
  <c r="G390" i="6"/>
  <c r="G391" i="6"/>
  <c r="G392" i="6"/>
  <c r="G393" i="6"/>
  <c r="F430" i="6"/>
  <c r="G430" i="6"/>
  <c r="F431" i="6"/>
  <c r="F433" i="6"/>
  <c r="F436" i="6"/>
  <c r="F441" i="6"/>
  <c r="F443" i="6"/>
  <c r="G443" i="6"/>
  <c r="F444" i="6"/>
  <c r="G444" i="6"/>
  <c r="F445" i="6"/>
  <c r="F446" i="6"/>
  <c r="C452" i="6"/>
  <c r="D452" i="6"/>
  <c r="G433" i="6" s="1"/>
  <c r="F457" i="6"/>
  <c r="F458" i="6"/>
  <c r="G458" i="6"/>
  <c r="F459" i="6"/>
  <c r="G459" i="6"/>
  <c r="F460" i="6"/>
  <c r="F461" i="6"/>
  <c r="G461" i="6"/>
  <c r="F462" i="6"/>
  <c r="G462" i="6"/>
  <c r="F463" i="6"/>
  <c r="F464" i="6"/>
  <c r="G464" i="6"/>
  <c r="C465" i="6"/>
  <c r="F467" i="6" s="1"/>
  <c r="D465" i="6"/>
  <c r="F465" i="6"/>
  <c r="F466" i="6"/>
  <c r="G467" i="6"/>
  <c r="F468" i="6"/>
  <c r="G468" i="6"/>
  <c r="F469" i="6"/>
  <c r="F470" i="6"/>
  <c r="G470" i="6"/>
  <c r="F471" i="6"/>
  <c r="G479" i="6"/>
  <c r="F480" i="6"/>
  <c r="F482" i="6"/>
  <c r="G482" i="6"/>
  <c r="F483" i="6"/>
  <c r="F484" i="6"/>
  <c r="G484" i="6"/>
  <c r="F485" i="6"/>
  <c r="G485" i="6"/>
  <c r="C487" i="6"/>
  <c r="F489" i="6" s="1"/>
  <c r="D487" i="6"/>
  <c r="G488" i="6"/>
  <c r="F490" i="6"/>
  <c r="G490" i="6"/>
  <c r="F491" i="6"/>
  <c r="G491" i="6"/>
  <c r="F492" i="6"/>
  <c r="G493" i="6"/>
  <c r="F526" i="6"/>
  <c r="F528" i="6"/>
  <c r="F529" i="6"/>
  <c r="G529" i="6"/>
  <c r="G530" i="6"/>
  <c r="F533" i="6"/>
  <c r="G533" i="6"/>
  <c r="F536" i="6"/>
  <c r="G536" i="6"/>
  <c r="F537" i="6"/>
  <c r="G537" i="6"/>
  <c r="F538" i="6"/>
  <c r="G538" i="6"/>
  <c r="F539" i="6"/>
  <c r="G540" i="6"/>
  <c r="G543" i="6"/>
  <c r="C544" i="6"/>
  <c r="D544" i="6"/>
  <c r="F549" i="6"/>
  <c r="G549" i="6"/>
  <c r="F551" i="6"/>
  <c r="G551" i="6"/>
  <c r="F554" i="6"/>
  <c r="G554" i="6"/>
  <c r="F555" i="6"/>
  <c r="G555" i="6"/>
  <c r="G556" i="6"/>
  <c r="G558" i="6"/>
  <c r="G561" i="6"/>
  <c r="F562" i="6"/>
  <c r="G562" i="6"/>
  <c r="F563" i="6"/>
  <c r="G563" i="6"/>
  <c r="F564" i="6"/>
  <c r="G564" i="6"/>
  <c r="F566" i="6"/>
  <c r="C567" i="6"/>
  <c r="D567" i="6"/>
  <c r="G560" i="6" s="1"/>
  <c r="G572" i="6"/>
  <c r="G573" i="6"/>
  <c r="G574" i="6"/>
  <c r="F575" i="6"/>
  <c r="F577" i="6"/>
  <c r="G577" i="6"/>
  <c r="G579" i="6"/>
  <c r="F580" i="6"/>
  <c r="G580" i="6"/>
  <c r="F581" i="6"/>
  <c r="G581" i="6"/>
  <c r="G582" i="6"/>
  <c r="G584" i="6"/>
  <c r="C585" i="6"/>
  <c r="F574" i="6" s="1"/>
  <c r="D585" i="6"/>
  <c r="G578" i="6" s="1"/>
  <c r="F591" i="6"/>
  <c r="G591" i="6"/>
  <c r="F597" i="6"/>
  <c r="F601" i="6" s="1"/>
  <c r="G597" i="6"/>
  <c r="F598" i="6"/>
  <c r="G598" i="6"/>
  <c r="F599" i="6"/>
  <c r="C601" i="6"/>
  <c r="F600" i="6" s="1"/>
  <c r="D601" i="6"/>
  <c r="C617" i="6"/>
  <c r="D617" i="6"/>
  <c r="G617" i="6"/>
  <c r="G618" i="6"/>
  <c r="G619" i="6"/>
  <c r="G620" i="6"/>
  <c r="G621" i="6"/>
  <c r="G622" i="6"/>
  <c r="C32" i="10"/>
  <c r="D32" i="10" s="1"/>
  <c r="E32" i="10" s="1"/>
  <c r="F32" i="10" s="1"/>
  <c r="G32" i="10" s="1"/>
  <c r="H32" i="10" s="1"/>
  <c r="I32" i="10" s="1"/>
  <c r="J32" i="10" s="1"/>
  <c r="K32" i="10" s="1"/>
  <c r="L32" i="10" s="1"/>
  <c r="M32" i="10" s="1"/>
  <c r="N33" i="10"/>
  <c r="C43" i="10"/>
  <c r="H57" i="10"/>
  <c r="I57" i="10"/>
  <c r="C70" i="10"/>
  <c r="D70" i="10"/>
  <c r="C75" i="10"/>
  <c r="D75" i="10"/>
  <c r="H75" i="10"/>
  <c r="I75" i="10"/>
  <c r="C82" i="10"/>
  <c r="D82" i="10"/>
  <c r="E82" i="10"/>
  <c r="F82" i="10" s="1"/>
  <c r="G82" i="10" s="1"/>
  <c r="H82" i="10"/>
  <c r="I82" i="10" s="1"/>
  <c r="J82" i="10" s="1"/>
  <c r="K82" i="10" s="1"/>
  <c r="L82" i="10" s="1"/>
  <c r="M82" i="10" s="1"/>
  <c r="N83" i="10"/>
  <c r="N84" i="10"/>
  <c r="H87" i="10"/>
  <c r="H88" i="10"/>
  <c r="C118" i="10"/>
  <c r="D118" i="10"/>
  <c r="E118" i="10"/>
  <c r="F118" i="10"/>
  <c r="G118" i="10"/>
  <c r="H118" i="10"/>
  <c r="C127" i="10"/>
  <c r="D127" i="10"/>
  <c r="E127" i="10"/>
  <c r="F127" i="10"/>
  <c r="G127" i="10"/>
  <c r="H127" i="10"/>
  <c r="C134" i="10"/>
  <c r="D134" i="10"/>
  <c r="E134" i="10"/>
  <c r="F134" i="10"/>
  <c r="G134" i="10"/>
  <c r="H134" i="10"/>
  <c r="I134" i="10"/>
  <c r="J134" i="10"/>
  <c r="K134" i="10"/>
  <c r="L134" i="10"/>
  <c r="D291" i="5"/>
  <c r="C307" i="5"/>
  <c r="C293" i="5"/>
  <c r="D307" i="5"/>
  <c r="D293" i="5"/>
  <c r="F307" i="5"/>
  <c r="F293" i="5"/>
  <c r="G293" i="5"/>
  <c r="C295" i="5"/>
  <c r="D295" i="5"/>
  <c r="F295" i="5"/>
  <c r="C291" i="5"/>
  <c r="F305" i="6" l="1"/>
  <c r="F552" i="6"/>
  <c r="F567" i="6" s="1"/>
  <c r="F560" i="6"/>
  <c r="F553" i="6"/>
  <c r="F561" i="6"/>
  <c r="F550" i="6"/>
  <c r="F565" i="6"/>
  <c r="F558" i="6"/>
  <c r="G359" i="6"/>
  <c r="G365" i="6" s="1"/>
  <c r="G254" i="6"/>
  <c r="F99" i="5"/>
  <c r="F105" i="5"/>
  <c r="F93" i="5"/>
  <c r="F94" i="5"/>
  <c r="F101" i="5"/>
  <c r="F95" i="5"/>
  <c r="F102" i="5"/>
  <c r="F96" i="5"/>
  <c r="F98" i="5"/>
  <c r="G445" i="6"/>
  <c r="G435" i="6"/>
  <c r="G295" i="6"/>
  <c r="G288" i="6"/>
  <c r="G303" i="6"/>
  <c r="G296" i="6"/>
  <c r="G289" i="6"/>
  <c r="G304" i="6"/>
  <c r="G297" i="6"/>
  <c r="G293" i="6"/>
  <c r="G301" i="6"/>
  <c r="G147" i="5"/>
  <c r="G70" i="5"/>
  <c r="G71" i="5"/>
  <c r="G78" i="5"/>
  <c r="G72" i="5"/>
  <c r="G79" i="5"/>
  <c r="G73" i="5"/>
  <c r="G80" i="5"/>
  <c r="G82" i="5"/>
  <c r="G76" i="5"/>
  <c r="G86" i="5"/>
  <c r="G294" i="6"/>
  <c r="G100" i="5"/>
  <c r="G363" i="6"/>
  <c r="G364" i="6"/>
  <c r="G361" i="6"/>
  <c r="G150" i="5"/>
  <c r="G143" i="5"/>
  <c r="G151" i="5"/>
  <c r="G144" i="5"/>
  <c r="G158" i="5"/>
  <c r="G152" i="5"/>
  <c r="G159" i="5"/>
  <c r="G145" i="5"/>
  <c r="G153" i="5"/>
  <c r="G148" i="5"/>
  <c r="G162" i="5"/>
  <c r="G141" i="5"/>
  <c r="G156" i="5"/>
  <c r="G149" i="5"/>
  <c r="G432" i="6"/>
  <c r="G439" i="6"/>
  <c r="G446" i="6"/>
  <c r="G441" i="6"/>
  <c r="G434" i="6"/>
  <c r="G449" i="6"/>
  <c r="G442" i="6"/>
  <c r="G431" i="6"/>
  <c r="G447" i="6"/>
  <c r="G429" i="6"/>
  <c r="F21" i="6"/>
  <c r="F23" i="6"/>
  <c r="F24" i="6"/>
  <c r="F25" i="6"/>
  <c r="F12" i="6"/>
  <c r="F26" i="6"/>
  <c r="F13" i="6"/>
  <c r="F18" i="6"/>
  <c r="F19" i="6"/>
  <c r="F208" i="5"/>
  <c r="G139" i="5"/>
  <c r="G487" i="6"/>
  <c r="F434" i="6"/>
  <c r="F449" i="6"/>
  <c r="F442" i="6"/>
  <c r="F435" i="6"/>
  <c r="F450" i="6"/>
  <c r="F439" i="6"/>
  <c r="F447" i="6"/>
  <c r="F432" i="6"/>
  <c r="F440" i="6"/>
  <c r="G440" i="6"/>
  <c r="F429" i="6"/>
  <c r="G300" i="6"/>
  <c r="G290" i="6"/>
  <c r="F14" i="6"/>
  <c r="F207" i="5"/>
  <c r="G155" i="5"/>
  <c r="G138" i="5"/>
  <c r="G243" i="6"/>
  <c r="G250" i="6"/>
  <c r="G244" i="6"/>
  <c r="G251" i="6"/>
  <c r="G248" i="6"/>
  <c r="G241" i="6"/>
  <c r="G255" i="6"/>
  <c r="F578" i="6"/>
  <c r="F579" i="6"/>
  <c r="F583" i="6"/>
  <c r="F576" i="6"/>
  <c r="F584" i="6"/>
  <c r="F559" i="6"/>
  <c r="G451" i="6"/>
  <c r="G438" i="6"/>
  <c r="G428" i="6"/>
  <c r="G362" i="6"/>
  <c r="G247" i="6"/>
  <c r="F202" i="5"/>
  <c r="F215" i="5"/>
  <c r="F200" i="5"/>
  <c r="F214" i="5"/>
  <c r="F201" i="5"/>
  <c r="F203" i="5"/>
  <c r="F204" i="5"/>
  <c r="F205" i="5"/>
  <c r="F206" i="5"/>
  <c r="F196" i="5"/>
  <c r="F210" i="5"/>
  <c r="F197" i="5"/>
  <c r="F211" i="5"/>
  <c r="F97" i="5"/>
  <c r="F573" i="6"/>
  <c r="G528" i="6"/>
  <c r="G535" i="6"/>
  <c r="G542" i="6"/>
  <c r="G526" i="6"/>
  <c r="G541" i="6"/>
  <c r="G534" i="6"/>
  <c r="G527" i="6"/>
  <c r="G539" i="6"/>
  <c r="G532" i="6"/>
  <c r="G531" i="6"/>
  <c r="F451" i="6"/>
  <c r="F438" i="6"/>
  <c r="F428" i="6"/>
  <c r="F346" i="6"/>
  <c r="G299" i="6"/>
  <c r="G246" i="6"/>
  <c r="F227" i="6"/>
  <c r="F198" i="5"/>
  <c r="G154" i="5"/>
  <c r="G87" i="5"/>
  <c r="G585" i="6"/>
  <c r="F557" i="6"/>
  <c r="F534" i="6"/>
  <c r="F527" i="6"/>
  <c r="F542" i="6"/>
  <c r="F535" i="6"/>
  <c r="F544" i="6" s="1"/>
  <c r="F543" i="6"/>
  <c r="F532" i="6"/>
  <c r="F540" i="6"/>
  <c r="F531" i="6"/>
  <c r="G450" i="6"/>
  <c r="G437" i="6"/>
  <c r="G223" i="6"/>
  <c r="G229" i="6"/>
  <c r="G224" i="6"/>
  <c r="G230" i="6"/>
  <c r="G221" i="6"/>
  <c r="G227" i="6" s="1"/>
  <c r="F195" i="5"/>
  <c r="F582" i="6"/>
  <c r="F572" i="6"/>
  <c r="G483" i="6"/>
  <c r="G489" i="6"/>
  <c r="G480" i="6"/>
  <c r="G481" i="6"/>
  <c r="G492" i="6"/>
  <c r="G486" i="6"/>
  <c r="G448" i="6"/>
  <c r="F437" i="6"/>
  <c r="G360" i="6"/>
  <c r="F328" i="6"/>
  <c r="G298" i="6"/>
  <c r="G287" i="6"/>
  <c r="G245" i="6"/>
  <c r="F194" i="5"/>
  <c r="F104" i="5"/>
  <c r="G81" i="5"/>
  <c r="G599" i="6"/>
  <c r="G601" i="6" s="1"/>
  <c r="G600" i="6"/>
  <c r="F556" i="6"/>
  <c r="F541" i="6"/>
  <c r="F530" i="6"/>
  <c r="F481" i="6"/>
  <c r="F488" i="6"/>
  <c r="F486" i="6"/>
  <c r="F479" i="6"/>
  <c r="F487" i="6" s="1"/>
  <c r="F493" i="6"/>
  <c r="F448" i="6"/>
  <c r="G436" i="6"/>
  <c r="G242" i="6"/>
  <c r="G226" i="6"/>
  <c r="F193" i="5"/>
  <c r="G120" i="5"/>
  <c r="G134" i="5"/>
  <c r="G113" i="5"/>
  <c r="G131" i="5" s="1"/>
  <c r="G128" i="5"/>
  <c r="G121" i="5"/>
  <c r="G135" i="5"/>
  <c r="G114" i="5"/>
  <c r="G129" i="5"/>
  <c r="G122" i="5"/>
  <c r="G136" i="5"/>
  <c r="G115" i="5"/>
  <c r="G130" i="5"/>
  <c r="G123" i="5"/>
  <c r="G118" i="5"/>
  <c r="G132" i="5"/>
  <c r="G126" i="5"/>
  <c r="G119" i="5"/>
  <c r="G133" i="5"/>
  <c r="F139" i="5"/>
  <c r="F146" i="5"/>
  <c r="F153" i="5"/>
  <c r="F159" i="5"/>
  <c r="F142" i="5"/>
  <c r="F127" i="5"/>
  <c r="F112" i="5"/>
  <c r="F71" i="5"/>
  <c r="F77" i="5" s="1"/>
  <c r="F87" i="5"/>
  <c r="F64" i="5"/>
  <c r="G565" i="6"/>
  <c r="G550" i="6"/>
  <c r="G567" i="6" s="1"/>
  <c r="G463" i="6"/>
  <c r="G469" i="6"/>
  <c r="F370" i="6"/>
  <c r="F372" i="6" s="1"/>
  <c r="F247" i="6"/>
  <c r="F253" i="6"/>
  <c r="F133" i="5"/>
  <c r="F119" i="5"/>
  <c r="F86" i="5"/>
  <c r="F63" i="5"/>
  <c r="G575" i="6"/>
  <c r="G557" i="6"/>
  <c r="G471" i="6"/>
  <c r="G457" i="6"/>
  <c r="G336" i="6"/>
  <c r="G346" i="6" s="1"/>
  <c r="G318" i="6"/>
  <c r="F255" i="6"/>
  <c r="F241" i="6"/>
  <c r="F177" i="5"/>
  <c r="F179" i="5" s="1"/>
  <c r="F156" i="5"/>
  <c r="F141" i="5"/>
  <c r="F157" i="5" s="1"/>
  <c r="F76" i="5"/>
  <c r="F62" i="5"/>
  <c r="F118" i="5"/>
  <c r="F125" i="5"/>
  <c r="F116" i="5"/>
  <c r="F123" i="5"/>
  <c r="F245" i="6"/>
  <c r="G199" i="6"/>
  <c r="F185" i="5"/>
  <c r="F145" i="5"/>
  <c r="F130" i="5"/>
  <c r="F115" i="5"/>
  <c r="G101" i="5"/>
  <c r="F73" i="5"/>
  <c r="F57" i="5"/>
  <c r="G340" i="6"/>
  <c r="G322" i="6"/>
  <c r="G314" i="6"/>
  <c r="F251" i="6"/>
  <c r="F196" i="6"/>
  <c r="F203" i="6"/>
  <c r="F210" i="6"/>
  <c r="G206" i="6"/>
  <c r="F199" i="6"/>
  <c r="G191" i="6"/>
  <c r="F184" i="5"/>
  <c r="F152" i="5"/>
  <c r="F136" i="5"/>
  <c r="F122" i="5"/>
  <c r="G94" i="5"/>
  <c r="F79" i="5"/>
  <c r="F56" i="5"/>
  <c r="G553" i="6"/>
  <c r="G460" i="6"/>
  <c r="G321" i="6"/>
  <c r="F244" i="6"/>
  <c r="G213" i="6"/>
  <c r="F206" i="6"/>
  <c r="G198" i="6"/>
  <c r="F191" i="6"/>
  <c r="F182" i="5"/>
  <c r="G166" i="5"/>
  <c r="G167" i="5" s="1"/>
  <c r="F158" i="5"/>
  <c r="F144" i="5"/>
  <c r="F129" i="5"/>
  <c r="F114" i="5"/>
  <c r="F72" i="5"/>
  <c r="F55" i="5"/>
  <c r="G466" i="6"/>
  <c r="G339" i="6"/>
  <c r="G313" i="6"/>
  <c r="G328" i="6" s="1"/>
  <c r="F250" i="6"/>
  <c r="F181" i="5"/>
  <c r="F151" i="5"/>
  <c r="F135" i="5"/>
  <c r="F121" i="5"/>
  <c r="F78" i="5"/>
  <c r="F53" i="5"/>
  <c r="G576" i="6"/>
  <c r="G583" i="6"/>
  <c r="G552" i="6"/>
  <c r="G559" i="6"/>
  <c r="G566" i="6"/>
  <c r="F315" i="6"/>
  <c r="F322" i="6"/>
  <c r="F313" i="6"/>
  <c r="F243" i="6"/>
  <c r="G212" i="6"/>
  <c r="F205" i="6"/>
  <c r="F190" i="6"/>
  <c r="F180" i="5"/>
  <c r="F143" i="5"/>
  <c r="F128" i="5"/>
  <c r="F113" i="5"/>
  <c r="F298" i="6"/>
  <c r="F585" i="6" l="1"/>
  <c r="F214" i="6"/>
  <c r="G77" i="5"/>
  <c r="F209" i="5"/>
  <c r="G305" i="6"/>
  <c r="G214" i="6"/>
  <c r="F249" i="6"/>
  <c r="G544" i="6"/>
  <c r="F100" i="5"/>
  <c r="G452" i="6"/>
  <c r="G465" i="6"/>
  <c r="F452" i="6"/>
  <c r="G157" i="5"/>
  <c r="F131" i="5"/>
  <c r="G249" i="6"/>
  <c r="F58" i="5"/>
  <c r="F15" i="6"/>
</calcChain>
</file>

<file path=xl/sharedStrings.xml><?xml version="1.0" encoding="utf-8"?>
<sst xmlns="http://schemas.openxmlformats.org/spreadsheetml/2006/main" count="2370" uniqueCount="1711">
  <si>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</si>
  <si>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</si>
  <si>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</si>
  <si>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</si>
  <si>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</si>
  <si>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</si>
  <si>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rPr>
        <sz val="13"/>
        <color rgb="FF1E1B1D"/>
        <rFont val="Calibri"/>
        <family val="2"/>
      </rP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</si>
  <si>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rPr>
        <sz val="13"/>
        <color rgb="FF1E1B1D"/>
        <rFont val="Calibri"/>
        <family val="2"/>
      </rP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</si>
  <si>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</si>
  <si>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rPr>
        <sz val="13"/>
        <color rgb="FF1E1B1D"/>
        <rFont val="Calibri"/>
        <family val="2"/>
      </rP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</si>
  <si>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</si>
  <si>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</si>
  <si>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</si>
  <si>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</si>
  <si>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</si>
  <si>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</si>
  <si>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rPr>
        <sz val="13"/>
        <color rgb="FF000000"/>
        <rFont val="Calibri"/>
        <family val="2"/>
      </rP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rgb="FF000000"/>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</si>
  <si>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</si>
  <si>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</si>
  <si>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</si>
  <si>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</si>
  <si>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</si>
  <si>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</si>
  <si>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</si>
  <si>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</si>
  <si>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</si>
  <si>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</si>
  <si>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</si>
  <si>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</si>
  <si>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</si>
  <si>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</si>
  <si>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</si>
  <si>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</si>
  <si>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</si>
  <si>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</si>
  <si>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</si>
  <si>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</si>
  <si>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</si>
  <si>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</si>
  <si>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</si>
  <si>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</si>
  <si>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</si>
  <si>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</si>
  <si>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</si>
  <si>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</si>
  <si>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</si>
  <si>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</si>
  <si>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</si>
  <si>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</si>
  <si>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</si>
  <si>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rPr>
        <sz val="13"/>
        <color rgb="FF000000"/>
        <rFont val="Calibri"/>
        <family val="2"/>
      </rPr>
      <t>Issuers will be provided with a unique user identification code and password (the "</t>
    </r>
    <r>
      <rPr>
        <b/>
        <sz val="13"/>
        <color rgb="FF000000"/>
        <rFont val="Calibri"/>
        <family val="2"/>
      </rPr>
      <t>User Details</t>
    </r>
    <r>
      <rPr>
        <sz val="13"/>
        <color rgb="FF000000"/>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</si>
  <si>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</si>
  <si>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</si>
  <si>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</si>
  <si>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</si>
  <si>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</si>
  <si>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</si>
  <si>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</si>
  <si>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</si>
  <si>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</si>
  <si>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rPr>
        <sz val="13"/>
        <color rgb="FF1E1B1D"/>
        <rFont val="Calibri"/>
        <family val="2"/>
      </rP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</si>
  <si>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</si>
  <si>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</si>
  <si>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</si>
  <si>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</si>
  <si>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</si>
  <si>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</si>
  <si>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</si>
  <si>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</si>
  <si>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</si>
  <si>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</si>
  <si>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</si>
  <si>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</si>
  <si>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</si>
  <si>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</si>
  <si>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</si>
  <si>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</si>
  <si>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</si>
  <si>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</si>
  <si>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</si>
  <si>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</si>
  <si>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</si>
  <si>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</si>
  <si>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</si>
  <si>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</si>
  <si>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</si>
  <si>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</si>
  <si>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</si>
  <si>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</si>
  <si>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</si>
  <si>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</si>
  <si>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</si>
  <si>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</si>
  <si>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</si>
  <si>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</si>
  <si>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</si>
  <si>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</si>
  <si>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</si>
  <si>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</si>
  <si>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</si>
  <si>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</si>
  <si>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</si>
  <si>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</si>
  <si>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</si>
  <si>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</si>
  <si>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</si>
  <si>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</si>
  <si>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</si>
  <si>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</si>
  <si>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</si>
  <si>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</si>
  <si>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</si>
  <si>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</si>
  <si>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</si>
  <si>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</si>
  <si>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</si>
  <si>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</si>
  <si>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</si>
  <si>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</si>
  <si>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</si>
  <si>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</si>
  <si>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</si>
  <si>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</si>
  <si>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</si>
  <si>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</si>
  <si>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</si>
  <si>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</si>
  <si>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</si>
  <si>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rPr>
        <sz val="13"/>
        <color rgb="FF1E1B1D"/>
        <rFont val="Calibri"/>
        <family val="2"/>
      </rP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</si>
  <si>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rPr>
        <sz val="13"/>
        <color rgb="FF000000"/>
        <rFont val="Calibri"/>
        <family val="2"/>
      </rP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rgb="FF000000"/>
        <rFont val="Calibri"/>
        <family val="2"/>
      </rPr>
      <t>") will be processed by us or by third parties. Please read the following carefully to understand our views and practices regarding your personal information and how we will treat it.</t>
    </r>
  </si>
  <si>
    <r>
      <rPr>
        <sz val="13"/>
        <color rgb="FF000000"/>
        <rFont val="Calibri"/>
        <family val="2"/>
      </rP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rgb="FF000000"/>
        <rFont val="Calibri"/>
        <family val="2"/>
      </rPr>
      <t>) (the "</t>
    </r>
    <r>
      <rPr>
        <b/>
        <sz val="13"/>
        <color rgb="FF000000"/>
        <rFont val="Calibri"/>
        <family val="2"/>
      </rPr>
      <t>Belgian DPL</t>
    </r>
    <r>
      <rPr>
        <sz val="13"/>
        <color rgb="FF000000"/>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</si>
  <si>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</si>
  <si>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</si>
  <si>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</si>
  <si>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</si>
  <si>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</si>
  <si>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</si>
  <si>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</si>
  <si>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</si>
  <si>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</si>
  <si>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</si>
  <si>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</si>
  <si>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</si>
  <si>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</si>
  <si>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</si>
  <si>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</si>
  <si>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</si>
  <si>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</si>
  <si>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rPr>
        <sz val="13"/>
        <color rgb="FF000000"/>
        <rFont val="Calibri"/>
        <family val="2"/>
      </rPr>
      <t>· By submitting your personal information, you also agree that such information may be transferred to, and stored at, a destination outside the European Economic Area ("</t>
    </r>
    <r>
      <rPr>
        <b/>
        <sz val="13"/>
        <color rgb="FF000000"/>
        <rFont val="Calibri"/>
        <family val="2"/>
      </rPr>
      <t>EEA</t>
    </r>
    <r>
      <rPr>
        <sz val="13"/>
        <color rgb="FF000000"/>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</si>
  <si>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</si>
  <si>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</si>
  <si>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</si>
  <si>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</si>
  <si>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</si>
  <si>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</si>
  <si>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</si>
  <si>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</si>
  <si>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</si>
  <si>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</si>
  <si>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</si>
  <si>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</si>
  <si>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</si>
  <si>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</si>
  <si>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Finland</t>
  </si>
  <si>
    <t>S-Pankki</t>
  </si>
  <si>
    <t>Reporting date: 01/10/26</t>
  </si>
  <si>
    <t>Cut-off Date: 30/09/26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</si>
  <si>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</si>
  <si>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</si>
  <si>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</si>
  <si>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</si>
  <si>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</si>
  <si>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</si>
  <si>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</si>
  <si>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</si>
  <si>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</si>
  <si>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</si>
  <si>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</si>
  <si>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</si>
  <si>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</si>
  <si>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</si>
  <si>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</si>
  <si>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</si>
  <si>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</si>
  <si>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</si>
  <si>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</si>
  <si>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</si>
  <si>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</si>
  <si>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</si>
  <si>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</si>
  <si>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</si>
  <si>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</si>
  <si>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</si>
  <si>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</si>
  <si>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</si>
  <si>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</si>
  <si>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</si>
  <si>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S-Bank Cover Pool</t>
  </si>
  <si>
    <t>G.1.1.4</t>
  </si>
  <si>
    <t>Link to Issuer's Website</t>
  </si>
  <si>
    <t>https://www.s-pankki.fi/</t>
  </si>
  <si>
    <t>G.1.1.5</t>
  </si>
  <si>
    <t>Cut-off date</t>
  </si>
  <si>
    <t>30/09/26</t>
  </si>
  <si>
    <t>G.1.1.6</t>
  </si>
  <si>
    <t>Cover Pool's FIGI Identifier (non-mandatory)</t>
  </si>
  <si>
    <t>BBG01JRN4681</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</si>
  <si>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</si>
  <si>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</si>
  <si>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</si>
  <si>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</si>
  <si>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</si>
  <si>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</si>
  <si>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</si>
  <si>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</si>
  <si>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</si>
  <si>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</si>
  <si>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</si>
  <si>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</si>
  <si>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</si>
  <si>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</si>
  <si>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</si>
  <si>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</si>
  <si>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</si>
  <si>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</si>
  <si>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</si>
  <si>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https://www.coveredbondlabel.com/issuer/225-s-bank-plc</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</si>
  <si>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</si>
  <si>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</si>
  <si>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</si>
  <si>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</si>
  <si>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</si>
  <si>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</si>
  <si>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</si>
  <si>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</si>
  <si>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</si>
  <si>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</si>
  <si>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</si>
  <si>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</si>
  <si>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</si>
  <si>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</si>
  <si>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</si>
  <si>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</si>
  <si>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</si>
  <si>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</si>
  <si>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</si>
  <si>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</si>
  <si>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</si>
  <si>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</si>
  <si>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</si>
  <si>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</si>
  <si>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</si>
  <si>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</si>
  <si>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</si>
  <si>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</si>
  <si>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</si>
  <si>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</si>
  <si>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</si>
  <si>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</si>
  <si>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</si>
  <si>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</si>
  <si>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</si>
  <si>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</si>
  <si>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</si>
  <si>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</si>
  <si>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</si>
  <si>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</si>
  <si>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</si>
  <si>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</si>
  <si>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</si>
  <si>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</si>
  <si>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</si>
  <si>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</si>
  <si>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</si>
  <si>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</si>
  <si>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</si>
  <si>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</si>
  <si>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</si>
  <si>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</si>
  <si>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</si>
  <si>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</si>
  <si>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</si>
  <si>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</si>
  <si>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</si>
  <si>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</si>
  <si>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</si>
  <si>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</si>
  <si>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</si>
  <si>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</si>
  <si>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</si>
  <si>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</si>
  <si>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</si>
  <si>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</si>
  <si>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</si>
  <si>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</si>
  <si>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</si>
  <si>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</si>
  <si>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</si>
  <si>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</si>
  <si>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</si>
  <si>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</si>
  <si>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</si>
  <si>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</si>
  <si>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</si>
  <si>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</si>
  <si>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</si>
  <si>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</si>
  <si>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</si>
  <si>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</si>
  <si>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</si>
  <si>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</si>
  <si>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</si>
  <si>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</si>
  <si>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</si>
  <si>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</si>
  <si>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</si>
  <si>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</si>
  <si>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</si>
  <si>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</si>
  <si>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</si>
  <si>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</si>
  <si>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</si>
  <si>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</si>
  <si>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</si>
  <si>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</si>
  <si>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</si>
  <si>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</si>
  <si>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</si>
  <si>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</si>
  <si>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</si>
  <si>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</si>
  <si>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</si>
  <si>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</si>
  <si>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</si>
  <si>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</si>
  <si>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</si>
  <si>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</si>
  <si>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</si>
  <si>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</si>
  <si>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</si>
  <si>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</si>
  <si>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</si>
  <si>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</si>
  <si>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</si>
  <si>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</si>
  <si>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</si>
  <si>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</si>
  <si>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</si>
  <si>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</si>
  <si>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</si>
  <si>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</si>
  <si>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</si>
  <si>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</si>
  <si>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</si>
  <si>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</si>
  <si>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</si>
  <si>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</si>
  <si>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</si>
  <si>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</si>
  <si>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</si>
  <si>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</si>
  <si>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</si>
  <si>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</si>
  <si>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</si>
  <si>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</si>
  <si>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</si>
  <si>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</si>
  <si>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</si>
  <si>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</si>
  <si>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</si>
  <si>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</si>
  <si>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</si>
  <si>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</si>
  <si>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</si>
  <si>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</si>
  <si>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</si>
  <si>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</si>
  <si>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</si>
  <si>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</si>
  <si>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</si>
  <si>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</si>
  <si>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</si>
  <si>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</si>
  <si>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</si>
  <si>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</si>
  <si>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</si>
  <si>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</si>
  <si>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</si>
  <si>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</si>
  <si>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</si>
  <si>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</si>
  <si>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</si>
  <si>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</si>
  <si>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</si>
  <si>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</si>
  <si>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</si>
  <si>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</si>
  <si>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</si>
  <si>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</si>
  <si>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</si>
  <si>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</si>
  <si>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</si>
  <si>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</si>
  <si>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</si>
  <si>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</si>
  <si>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</si>
  <si>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</si>
  <si>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</si>
  <si>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</si>
  <si>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</si>
  <si>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</si>
  <si>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</si>
  <si>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</si>
  <si>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</si>
  <si>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</si>
  <si>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</si>
  <si>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</si>
  <si>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</si>
  <si>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</si>
  <si>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</si>
  <si>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</si>
  <si>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</si>
  <si>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</si>
  <si>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</si>
  <si>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</si>
  <si>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</si>
  <si>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</si>
  <si>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</si>
  <si>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</si>
  <si>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</si>
  <si>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</si>
  <si>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</si>
  <si>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</si>
  <si>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</si>
  <si>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</si>
  <si>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</si>
  <si>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</si>
  <si>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</si>
  <si>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</si>
  <si>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</si>
  <si>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</si>
  <si>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</si>
  <si>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</si>
  <si>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</si>
  <si>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</si>
  <si>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</si>
  <si>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</si>
  <si>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</si>
  <si>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</si>
  <si>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</si>
  <si>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</si>
  <si>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</si>
  <si>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</si>
  <si>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</si>
  <si>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</si>
  <si>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</si>
  <si>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</si>
  <si>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</si>
  <si>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</si>
  <si>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</si>
  <si>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</si>
  <si>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</si>
  <si>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</si>
  <si>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</si>
  <si>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</si>
  <si>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</si>
  <si>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</si>
  <si>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</si>
  <si>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</si>
  <si>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</si>
  <si>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</si>
  <si>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</si>
  <si>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</si>
  <si>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</si>
  <si>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</si>
  <si>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</si>
  <si>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</si>
  <si>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</si>
  <si>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</si>
  <si>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</si>
  <si>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</si>
  <si>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</si>
  <si>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</si>
  <si>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</si>
  <si>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</si>
  <si>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</si>
  <si>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</si>
  <si>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</si>
  <si>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</si>
  <si>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</si>
  <si>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</si>
  <si>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</si>
  <si>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</si>
  <si>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</si>
  <si>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</si>
  <si>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</si>
  <si>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</si>
  <si>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</si>
  <si>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</si>
  <si>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</si>
  <si>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</si>
  <si>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</si>
  <si>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</si>
  <si>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</si>
  <si>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</si>
  <si>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</si>
  <si>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</si>
  <si>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</si>
  <si>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</si>
  <si>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</si>
  <si>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</si>
  <si>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</si>
  <si>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</si>
  <si>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</si>
  <si>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</si>
  <si>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</si>
  <si>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</si>
  <si>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</si>
  <si>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</si>
  <si>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</si>
  <si>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</si>
  <si>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</si>
  <si>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</si>
  <si>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</si>
  <si>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</si>
  <si>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</si>
  <si>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</si>
  <si>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</si>
  <si>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</si>
  <si>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</si>
  <si>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</si>
  <si>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</si>
  <si>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</si>
  <si>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</si>
  <si>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</si>
  <si>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</si>
  <si>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</si>
  <si>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</si>
  <si>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</si>
  <si>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</si>
  <si>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</si>
  <si>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rPr>
        <sz val="11"/>
        <color rgb="FF000000"/>
        <rFont val="Calibri"/>
        <family val="2"/>
      </rPr>
      <t>Is sustainability based on s</t>
    </r>
    <r>
      <rPr>
        <b/>
        <sz val="11"/>
        <color rgb="FF000000"/>
        <rFont val="Calibri"/>
        <family val="2"/>
      </rPr>
      <t>ustainable assets not present in the cover pool</t>
    </r>
    <r>
      <rPr>
        <sz val="11"/>
        <color rgb="FF000000"/>
        <rFont val="Calibri"/>
        <family val="2"/>
      </rPr>
      <t>?</t>
    </r>
  </si>
  <si>
    <t>G.3.14.2</t>
  </si>
  <si>
    <t>Who has provided Second Party Opinion</t>
  </si>
  <si>
    <t>G.3.14.3</t>
  </si>
  <si>
    <t xml:space="preserve">Further details on proceeds strategy </t>
  </si>
  <si>
    <t>G.3.14.4</t>
  </si>
  <si>
    <r>
      <rPr>
        <sz val="11"/>
        <color rgb="FF000000"/>
        <rFont val="Calibri"/>
        <family val="2"/>
      </rPr>
      <t xml:space="preserve">Is sustainability based on </t>
    </r>
    <r>
      <rPr>
        <b/>
        <sz val="11"/>
        <color rgb="FF000000"/>
        <rFont val="Calibri"/>
        <family val="2"/>
      </rPr>
      <t>sustainable collateral assets present in the cover pool</t>
    </r>
    <r>
      <rPr>
        <sz val="11"/>
        <color rgb="FF000000"/>
        <rFont val="Calibri"/>
        <family val="2"/>
      </rPr>
      <t>?</t>
    </r>
  </si>
  <si>
    <t>G.3.14.5</t>
  </si>
  <si>
    <t>If yes. Further details are available in Tab F</t>
  </si>
  <si>
    <t>F1. Tab</t>
  </si>
  <si>
    <t>F2. Tab</t>
  </si>
  <si>
    <t>G.3.14.6</t>
  </si>
  <si>
    <r>
      <rPr>
        <sz val="11"/>
        <color rgb="FF000000"/>
        <rFont val="Calibri"/>
        <family val="2"/>
      </rPr>
      <t xml:space="preserve">Is sustainability based on </t>
    </r>
    <r>
      <rPr>
        <b/>
        <sz val="11"/>
        <color rgb="FF000000"/>
        <rFont val="Calibri"/>
        <family val="2"/>
      </rPr>
      <t>other criteria</t>
    </r>
    <r>
      <rPr>
        <sz val="11"/>
        <color rgb="FF000000"/>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</si>
  <si>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</si>
  <si>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</si>
  <si>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</si>
  <si>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</si>
  <si>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</si>
  <si>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</si>
  <si>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</si>
  <si>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</si>
  <si>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</si>
  <si>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</si>
  <si>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</si>
  <si>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</si>
  <si>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</si>
  <si>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</si>
  <si>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</si>
  <si>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</si>
  <si>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</si>
  <si>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</si>
  <si>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</si>
  <si>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</si>
  <si>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</si>
  <si>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</si>
  <si>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</si>
  <si>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</si>
  <si>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</si>
  <si>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</si>
  <si>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</si>
  <si>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</si>
  <si>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</si>
  <si>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</si>
  <si>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</si>
  <si>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</si>
  <si>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</si>
  <si>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</si>
  <si>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</si>
  <si>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</si>
  <si>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</si>
  <si>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</si>
  <si>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</si>
  <si>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</si>
  <si>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</si>
  <si>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</si>
  <si>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</si>
  <si>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</si>
  <si>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</si>
  <si>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</si>
  <si>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</si>
  <si>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</si>
  <si>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</si>
  <si>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</si>
  <si>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</si>
  <si>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</si>
  <si>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</si>
  <si>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</si>
  <si>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</si>
  <si>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</si>
  <si>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</si>
  <si>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</si>
  <si>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</si>
  <si>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</si>
  <si>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</si>
  <si>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</si>
  <si>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</si>
  <si>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</si>
  <si>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</si>
  <si>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</si>
  <si>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</si>
  <si>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</si>
  <si>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</si>
  <si>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</si>
  <si>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</si>
  <si>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</si>
  <si>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</si>
  <si>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</si>
  <si>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</si>
  <si>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</si>
  <si>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</si>
  <si>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</si>
  <si>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</si>
  <si>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</si>
  <si>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</si>
  <si>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</si>
  <si>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</si>
  <si>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</si>
  <si>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</si>
  <si>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</si>
  <si>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</si>
  <si>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</si>
  <si>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</si>
  <si>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</si>
  <si>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</si>
  <si>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</si>
  <si>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</si>
  <si>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</si>
  <si>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</si>
  <si>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</si>
  <si>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</si>
  <si>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</si>
  <si>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</si>
  <si>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</si>
  <si>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</si>
  <si>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</si>
  <si>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</si>
  <si>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</si>
  <si>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</si>
  <si>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</si>
  <si>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</si>
  <si>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</si>
  <si>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</si>
  <si>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</si>
  <si>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</si>
  <si>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</si>
  <si>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</si>
  <si>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</si>
  <si>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</si>
  <si>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</si>
  <si>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</si>
  <si>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</si>
  <si>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</si>
  <si>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</si>
  <si>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</si>
  <si>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</si>
  <si>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</si>
  <si>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</si>
  <si>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</si>
  <si>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</si>
  <si>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</si>
  <si>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</si>
  <si>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</si>
  <si>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</si>
  <si>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</si>
  <si>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</si>
  <si>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</si>
  <si>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</si>
  <si>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</si>
  <si>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</si>
  <si>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</si>
  <si>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</si>
  <si>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</si>
  <si>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</si>
  <si>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</si>
  <si>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</si>
  <si>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</si>
  <si>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</si>
  <si>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</si>
  <si>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</si>
  <si>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</si>
  <si>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</si>
  <si>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</si>
  <si>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</si>
  <si>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</si>
  <si>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</si>
  <si>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</si>
  <si>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</si>
  <si>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</si>
  <si>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</si>
  <si>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</si>
  <si>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</si>
  <si>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</si>
  <si>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</si>
  <si>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</si>
  <si>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</si>
  <si>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</si>
  <si>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</si>
  <si>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</si>
  <si>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</si>
  <si>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</si>
  <si>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</si>
  <si>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</si>
  <si>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</si>
  <si>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</si>
  <si>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</si>
  <si>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</si>
  <si>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</si>
  <si>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</si>
  <si>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</si>
  <si>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</si>
  <si>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</si>
  <si>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</si>
  <si>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</si>
  <si>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</si>
  <si>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</si>
  <si>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</si>
  <si>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</si>
  <si>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</si>
  <si>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</si>
  <si>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</si>
  <si>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</si>
  <si>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</si>
  <si>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</si>
  <si>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</si>
  <si>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</si>
  <si>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</si>
  <si>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</si>
  <si>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</si>
  <si>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</si>
  <si>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</si>
  <si>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</si>
  <si>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</si>
  <si>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</si>
  <si>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</si>
  <si>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</si>
  <si>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</si>
  <si>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</si>
  <si>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</si>
  <si>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</si>
  <si>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</si>
  <si>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</si>
  <si>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</si>
  <si>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</si>
  <si>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</si>
  <si>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</si>
  <si>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</si>
  <si>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</si>
  <si>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</si>
  <si>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</si>
  <si>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</si>
  <si>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</si>
  <si>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</si>
  <si>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</si>
  <si>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</si>
  <si>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</si>
  <si>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</si>
  <si>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</si>
  <si>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</si>
  <si>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</si>
  <si>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</si>
  <si>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</si>
  <si>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</si>
  <si>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</si>
  <si>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</si>
  <si>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</si>
  <si>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</si>
  <si>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</si>
  <si>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</si>
  <si>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</si>
  <si>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</si>
  <si>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</si>
  <si>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</si>
  <si>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</si>
  <si>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</si>
  <si>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</si>
  <si>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</si>
  <si>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</si>
  <si>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</si>
  <si>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</si>
  <si>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</si>
  <si>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</si>
  <si>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</si>
  <si>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</si>
  <si>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</si>
  <si>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</si>
  <si>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</si>
  <si>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</si>
  <si>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</si>
  <si>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</si>
  <si>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</si>
  <si>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</si>
  <si>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</si>
  <si>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</si>
  <si>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</si>
  <si>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</si>
  <si>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</si>
  <si>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</si>
  <si>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</si>
  <si>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</si>
  <si>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</si>
  <si>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</si>
  <si>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</si>
  <si>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</si>
  <si>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</si>
  <si>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</si>
  <si>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</si>
  <si>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</si>
  <si>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</si>
  <si>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</si>
  <si>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</si>
  <si>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</si>
  <si>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</si>
  <si>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</si>
  <si>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</si>
  <si>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</si>
  <si>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</si>
  <si>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</si>
  <si>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</si>
  <si>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</si>
  <si>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</si>
  <si>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</si>
  <si>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</si>
  <si>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</si>
  <si>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</si>
  <si>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</si>
  <si>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</si>
  <si>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</si>
  <si>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</si>
  <si>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</si>
  <si>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</si>
  <si>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</si>
  <si>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</si>
  <si>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</si>
  <si>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Aland Islands</t>
  </si>
  <si>
    <t>M.7.5.2</t>
  </si>
  <si>
    <t>Central Finland</t>
  </si>
  <si>
    <t>M.7.5.3</t>
  </si>
  <si>
    <t>Central Ostrobothnia</t>
  </si>
  <si>
    <t>M.7.5.4</t>
  </si>
  <si>
    <t>Etela-Savo</t>
  </si>
  <si>
    <t>M.7.5.5</t>
  </si>
  <si>
    <t>Ita-Uusimaa</t>
  </si>
  <si>
    <t>M.7.5.6</t>
  </si>
  <si>
    <t>Kainuu</t>
  </si>
  <si>
    <t>M.7.5.7</t>
  </si>
  <si>
    <t>Kanta-Hame</t>
  </si>
  <si>
    <t>M.7.5.8</t>
  </si>
  <si>
    <t>Kymenlaakso</t>
  </si>
  <si>
    <t>M.7.5.9</t>
  </si>
  <si>
    <t>Lapland</t>
  </si>
  <si>
    <t>M.7.5.10</t>
  </si>
  <si>
    <t>North Karelia</t>
  </si>
  <si>
    <t>M.7.5.11</t>
  </si>
  <si>
    <t>North Ostrobothnia</t>
  </si>
  <si>
    <t>M.7.5.12</t>
  </si>
  <si>
    <t>Ostrobothnia</t>
  </si>
  <si>
    <t>M.7.5.13</t>
  </si>
  <si>
    <t>Paijat-Hame</t>
  </si>
  <si>
    <t>M.7.5.14</t>
  </si>
  <si>
    <t>Pirkanmaa</t>
  </si>
  <si>
    <t>M.7.5.15</t>
  </si>
  <si>
    <t>Pohjois-Savo</t>
  </si>
  <si>
    <t>M.7.5.16</t>
  </si>
  <si>
    <t>Satakunta</t>
  </si>
  <si>
    <t>M.7.5.17</t>
  </si>
  <si>
    <t>South Karelia</t>
  </si>
  <si>
    <t>M.7.5.18</t>
  </si>
  <si>
    <t>South Ostrobothnia</t>
  </si>
  <si>
    <t>M.7.5.19</t>
  </si>
  <si>
    <t>Uusimaa</t>
  </si>
  <si>
    <t>M.7.5.20</t>
  </si>
  <si>
    <t>Varsinais-Suomi</t>
  </si>
  <si>
    <t>M.7.5.21</t>
  </si>
  <si>
    <t>TBC at a country level</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</si>
  <si>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</si>
  <si>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</si>
  <si>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</si>
  <si>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</si>
  <si>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</si>
  <si>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</si>
  <si>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</si>
  <si>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</si>
  <si>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</si>
  <si>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</si>
  <si>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</si>
  <si>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</si>
  <si>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</si>
  <si>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</si>
  <si>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</si>
  <si>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</si>
  <si>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</si>
  <si>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</si>
  <si>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</si>
  <si>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</si>
  <si>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</si>
  <si>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</si>
  <si>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</si>
  <si>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</si>
  <si>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</si>
  <si>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</si>
  <si>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</si>
  <si>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</si>
  <si>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</si>
  <si>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</si>
  <si>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</si>
  <si>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</si>
  <si>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</si>
  <si>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</si>
  <si>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</si>
  <si>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</si>
  <si>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</si>
  <si>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</si>
  <si>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</si>
  <si>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</si>
  <si>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</si>
  <si>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</si>
  <si>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</si>
  <si>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</si>
  <si>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</si>
  <si>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</si>
  <si>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</si>
  <si>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</si>
  <si>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</si>
  <si>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</si>
  <si>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</si>
  <si>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</si>
  <si>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</si>
  <si>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</si>
  <si>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</si>
  <si>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</si>
  <si>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</si>
  <si>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</si>
  <si>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</si>
  <si>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</si>
  <si>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</si>
  <si>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</si>
  <si>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</si>
  <si>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</si>
  <si>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</si>
  <si>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</si>
  <si>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</si>
  <si>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</si>
  <si>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</si>
  <si>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</si>
  <si>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</si>
  <si>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</si>
  <si>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</si>
  <si>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</si>
  <si>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</si>
  <si>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</si>
  <si>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</si>
  <si>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</si>
  <si>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</si>
  <si>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</si>
  <si>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</si>
  <si>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</si>
  <si>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</si>
  <si>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</si>
  <si>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0 - 0,025000</t>
  </si>
  <si>
    <t>M.7A.10.3</t>
  </si>
  <si>
    <t>0,025001 - 0,050000</t>
  </si>
  <si>
    <t>M.7A.10.4</t>
  </si>
  <si>
    <t>0,050001 - 0,100000</t>
  </si>
  <si>
    <t>M.7A.10.5</t>
  </si>
  <si>
    <t>0,100001 - 0,150000</t>
  </si>
  <si>
    <t>M.7A.10.6</t>
  </si>
  <si>
    <t>0,150001 - 0,200 000</t>
  </si>
  <si>
    <t>M.7A.10.7</t>
  </si>
  <si>
    <t>0,200001 - 0,250000</t>
  </si>
  <si>
    <t>M.7A.10.8</t>
  </si>
  <si>
    <t>0,250001 - 0,300000</t>
  </si>
  <si>
    <t>M.7A.10.9</t>
  </si>
  <si>
    <t>0,300001 -</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</si>
  <si>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</si>
  <si>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</si>
  <si>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</si>
  <si>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</si>
  <si>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</si>
  <si>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</si>
  <si>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</si>
  <si>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</si>
  <si>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</si>
  <si>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</si>
  <si>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</si>
  <si>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</si>
  <si>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</si>
  <si>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</si>
  <si>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</si>
  <si>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</si>
  <si>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</si>
  <si>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</si>
  <si>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</si>
  <si>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</si>
  <si>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</si>
  <si>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</si>
  <si>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</si>
  <si>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</si>
  <si>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</si>
  <si>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</si>
  <si>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</si>
  <si>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</si>
  <si>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</si>
  <si>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</si>
  <si>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</si>
  <si>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</si>
  <si>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</si>
  <si>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</si>
  <si>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</si>
  <si>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</si>
  <si>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</si>
  <si>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</si>
  <si>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</si>
  <si>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</si>
  <si>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</si>
  <si>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</si>
  <si>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</si>
  <si>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</si>
  <si>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</si>
  <si>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</si>
  <si>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</si>
  <si>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</si>
  <si>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</si>
  <si>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</si>
  <si>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</si>
  <si>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</si>
  <si>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</si>
  <si>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</si>
  <si>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</si>
  <si>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</si>
  <si>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</si>
  <si>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</si>
  <si>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</si>
  <si>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</si>
  <si>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</si>
  <si>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</si>
  <si>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</si>
  <si>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</si>
  <si>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</si>
  <si>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</si>
  <si>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</si>
  <si>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</si>
  <si>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</si>
  <si>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</si>
  <si>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</si>
  <si>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</si>
  <si>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</si>
  <si>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</si>
  <si>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</si>
  <si>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</si>
  <si>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</si>
  <si>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</si>
  <si>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</si>
  <si>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</si>
  <si>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</si>
  <si>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</si>
  <si>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</si>
  <si>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</si>
  <si>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</si>
  <si>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</si>
  <si>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</si>
  <si>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</si>
  <si>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</si>
  <si>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</si>
  <si>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</si>
  <si>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</si>
  <si>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</si>
  <si>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</si>
  <si>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</si>
  <si>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</si>
  <si>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</si>
  <si>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</si>
  <si>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</si>
  <si>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</si>
  <si>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</si>
  <si>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</si>
  <si>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</si>
  <si>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</si>
  <si>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</si>
  <si>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</si>
  <si>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</si>
  <si>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</si>
  <si>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</si>
  <si>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</si>
  <si>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</si>
  <si>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</si>
  <si>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</si>
  <si>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</si>
  <si>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</si>
  <si>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</si>
  <si>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</si>
  <si>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</si>
  <si>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</si>
  <si>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</si>
  <si>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</si>
  <si>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</si>
  <si>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</si>
  <si>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</si>
  <si>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</si>
  <si>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</si>
  <si>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</si>
  <si>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</si>
  <si>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</si>
  <si>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</si>
  <si>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</si>
  <si>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</si>
  <si>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</si>
  <si>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</si>
  <si>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</si>
  <si>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</si>
  <si>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</si>
  <si>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</si>
  <si>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</si>
  <si>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</si>
  <si>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</si>
  <si>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</si>
  <si>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</si>
  <si>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</si>
  <si>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</si>
  <si>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</si>
  <si>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</si>
  <si>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</si>
  <si>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</si>
  <si>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</si>
  <si>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</si>
  <si>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</si>
  <si>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</si>
  <si>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</si>
  <si>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</si>
  <si>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</si>
  <si>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</si>
  <si>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</si>
  <si>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</si>
  <si>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</si>
  <si>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</si>
  <si>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</si>
  <si>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</si>
  <si>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</si>
  <si>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</si>
  <si>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</si>
  <si>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</si>
  <si>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</si>
  <si>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</si>
  <si>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</si>
  <si>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</si>
  <si>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</si>
  <si>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</si>
  <si>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</si>
  <si>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</si>
  <si>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</si>
  <si>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</si>
  <si>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</si>
  <si>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</si>
  <si>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</si>
  <si>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</si>
  <si>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</si>
  <si>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</si>
  <si>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</si>
  <si>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</si>
  <si>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</si>
  <si>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</si>
  <si>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</si>
  <si>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</si>
  <si>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</si>
  <si>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</si>
  <si>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</si>
  <si>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</si>
  <si>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</si>
  <si>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</si>
  <si>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</si>
  <si>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</si>
  <si>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</si>
  <si>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</si>
  <si>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</si>
  <si>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</si>
  <si>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</si>
  <si>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</si>
  <si>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</si>
  <si>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</si>
  <si>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</si>
  <si>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</si>
  <si>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</si>
  <si>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</si>
  <si>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</si>
  <si>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</si>
  <si>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</si>
  <si>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</si>
  <si>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</si>
  <si>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</si>
  <si>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</si>
  <si>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</si>
  <si>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</si>
  <si>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</si>
  <si>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</si>
  <si>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</si>
  <si>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</si>
  <si>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rPr>
        <b/>
        <i/>
        <sz val="11"/>
        <color rgb="FF000000"/>
        <rFont val="Calibri"/>
        <family val="2"/>
      </rPr>
      <t xml:space="preserve">20. CO2 emission - by dwelling type </t>
    </r>
    <r>
      <rPr>
        <b/>
        <i/>
        <sz val="10"/>
        <color rgb="FF00000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</si>
  <si>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</si>
  <si>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</si>
  <si>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</si>
  <si>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</si>
  <si>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</si>
  <si>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</si>
  <si>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</si>
  <si>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</si>
  <si>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</si>
  <si>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</si>
  <si>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</si>
  <si>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</si>
  <si>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</si>
  <si>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</si>
  <si>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</si>
  <si>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</si>
  <si>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</si>
  <si>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</si>
  <si>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</si>
  <si>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</si>
  <si>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</si>
  <si>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</si>
  <si>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</si>
  <si>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</si>
  <si>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</si>
  <si>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</si>
  <si>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</si>
  <si>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</si>
  <si>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</si>
  <si>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</si>
  <si>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</si>
  <si>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</si>
  <si>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</si>
  <si>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</si>
  <si>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</si>
  <si>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</si>
  <si>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</si>
  <si>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</si>
  <si>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</si>
  <si>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</si>
  <si>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</si>
  <si>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</si>
  <si>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</si>
  <si>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</si>
  <si>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</si>
  <si>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</si>
  <si>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</si>
  <si>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</si>
  <si>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</si>
  <si>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</si>
  <si>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</si>
  <si>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</si>
  <si>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</si>
  <si>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</si>
  <si>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</si>
  <si>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</si>
  <si>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</si>
  <si>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</si>
  <si>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</si>
  <si>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</si>
  <si>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</si>
  <si>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</si>
  <si>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</si>
  <si>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</si>
  <si>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</si>
  <si>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</si>
  <si>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</si>
  <si>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</si>
  <si>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</si>
  <si>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</si>
  <si>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</si>
  <si>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</si>
  <si>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</si>
  <si>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</si>
  <si>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</si>
  <si>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</si>
  <si>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</si>
  <si>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</si>
  <si>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</si>
  <si>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</si>
  <si>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</si>
  <si>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</si>
  <si>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</si>
  <si>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</si>
  <si>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</si>
  <si>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</si>
  <si>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</si>
  <si>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</si>
  <si>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</si>
  <si>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</si>
  <si>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</si>
  <si>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</si>
  <si>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</si>
  <si>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</si>
  <si>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</si>
  <si>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</si>
  <si>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</si>
  <si>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</si>
  <si>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</si>
  <si>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</si>
  <si>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</si>
  <si>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</si>
  <si>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</si>
  <si>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</si>
  <si>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</si>
  <si>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</si>
  <si>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</si>
  <si>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</si>
  <si>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</si>
  <si>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</si>
  <si>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</si>
  <si>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</si>
  <si>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</si>
  <si>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</si>
  <si>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</si>
  <si>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</si>
  <si>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</si>
  <si>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</si>
  <si>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</si>
  <si>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</si>
  <si>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</si>
  <si>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</si>
  <si>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</si>
  <si>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</si>
  <si>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</si>
  <si>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</si>
  <si>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</si>
  <si>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</si>
  <si>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</si>
  <si>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</si>
  <si>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</si>
  <si>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</si>
  <si>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</si>
  <si>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</si>
  <si>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</si>
  <si>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</si>
  <si>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</si>
  <si>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</si>
  <si>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</si>
  <si>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</si>
  <si>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</si>
  <si>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</si>
  <si>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</si>
  <si>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</si>
  <si>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</si>
  <si>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</si>
  <si>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</si>
  <si>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</si>
  <si>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</si>
  <si>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</si>
  <si>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</si>
  <si>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</si>
  <si>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</si>
  <si>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</si>
  <si>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</si>
  <si>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</si>
  <si>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</si>
  <si>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</si>
  <si>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</si>
  <si>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</si>
  <si>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</si>
  <si>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</si>
  <si>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</si>
  <si>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</si>
  <si>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</si>
  <si>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</si>
  <si>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</si>
  <si>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</si>
  <si>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</si>
  <si>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</si>
  <si>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</si>
  <si>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</si>
  <si>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</si>
  <si>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</si>
  <si>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</si>
  <si>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</si>
  <si>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</si>
  <si>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</si>
  <si>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</si>
  <si>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</si>
  <si>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</si>
  <si>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</si>
  <si>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</si>
  <si>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</si>
  <si>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</si>
  <si>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</si>
  <si>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</si>
  <si>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</si>
  <si>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</si>
  <si>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</si>
  <si>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</si>
  <si>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</si>
  <si>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</si>
  <si>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</si>
  <si>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</si>
  <si>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</si>
  <si>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</si>
  <si>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</si>
  <si>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</si>
  <si>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</si>
  <si>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</si>
  <si>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</si>
  <si>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</si>
  <si>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</si>
  <si>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</si>
  <si>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</si>
  <si>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</si>
  <si>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</si>
  <si>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</si>
  <si>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</si>
  <si>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</si>
  <si>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</si>
  <si>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</si>
  <si>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</si>
  <si>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</si>
  <si>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</si>
  <si>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</si>
  <si>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</si>
  <si>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</si>
  <si>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</si>
  <si>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</si>
  <si>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</si>
  <si>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</si>
  <si>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</si>
  <si>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</si>
  <si>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</si>
  <si>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</si>
  <si>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</si>
  <si>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</si>
  <si>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</si>
  <si>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</si>
  <si>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</si>
  <si>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</si>
  <si>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</si>
  <si>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</si>
  <si>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</si>
  <si>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</si>
  <si>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</si>
  <si>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</si>
  <si>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</si>
  <si>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</si>
  <si>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</si>
  <si>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rPr>
        <b/>
        <i/>
        <sz val="11"/>
        <color rgb="FF000000"/>
        <rFont val="Calibri"/>
        <family val="2"/>
      </rPr>
      <t xml:space="preserve">29. CO2 emission related to CRE </t>
    </r>
    <r>
      <rPr>
        <b/>
        <i/>
        <sz val="10"/>
        <color rgb="FF00000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</si>
  <si>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</si>
  <si>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</si>
  <si>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</si>
  <si>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</si>
  <si>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</si>
  <si>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</si>
  <si>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</si>
  <si>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</si>
  <si>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</si>
  <si>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</si>
  <si>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</si>
  <si>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</si>
  <si>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</si>
  <si>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</si>
  <si>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</si>
  <si>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</si>
  <si>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</si>
  <si>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</si>
  <si>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</si>
  <si>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</si>
  <si>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</si>
  <si>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</si>
  <si>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</si>
  <si>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</si>
  <si>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</si>
  <si>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</si>
  <si>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</si>
  <si>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</si>
  <si>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</si>
  <si>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</si>
  <si>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</si>
  <si>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</si>
  <si>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</si>
  <si>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</si>
  <si>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</si>
  <si>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[For completion]</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</si>
  <si>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</si>
  <si>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</si>
  <si>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</si>
  <si>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</si>
  <si>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</si>
  <si>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</si>
  <si>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</si>
  <si>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</si>
  <si>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</si>
  <si>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</si>
  <si>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</si>
  <si>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</si>
  <si>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</si>
  <si>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</si>
  <si>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</si>
  <si>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</si>
  <si>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</si>
  <si>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</si>
  <si>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</si>
  <si>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</si>
  <si>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</si>
  <si>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</si>
  <si>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</si>
  <si>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</si>
  <si>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</si>
  <si>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</si>
  <si>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</si>
  <si>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</si>
  <si>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</si>
  <si>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</si>
  <si>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</si>
  <si>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</si>
  <si>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</si>
  <si>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</si>
  <si>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</si>
  <si>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</si>
  <si>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</si>
  <si>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</si>
  <si>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</si>
  <si>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</si>
  <si>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</si>
  <si>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</si>
  <si>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</si>
  <si>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</si>
  <si>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</si>
  <si>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</si>
  <si>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</si>
  <si>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</si>
  <si>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</si>
  <si>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</si>
  <si>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</si>
  <si>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</si>
  <si>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</si>
  <si>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</si>
  <si>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</si>
  <si>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</si>
  <si>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</si>
  <si>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</si>
  <si>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</si>
  <si>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</si>
  <si>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</si>
  <si>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</si>
  <si>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</si>
  <si>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</si>
  <si>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</si>
  <si>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</si>
  <si>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</si>
  <si>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</si>
  <si>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</si>
  <si>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</si>
  <si>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</si>
  <si>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</si>
  <si>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</si>
  <si>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</si>
  <si>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Issuer and rating</t>
  </si>
  <si>
    <t>Issuer:</t>
  </si>
  <si>
    <t>S-Pankki Oy</t>
  </si>
  <si>
    <t>Owner:</t>
  </si>
  <si>
    <t>CRD compliant: Yes</t>
  </si>
  <si>
    <t>Cover Pool 1:</t>
  </si>
  <si>
    <t xml:space="preserve">Supervisory authority: </t>
  </si>
  <si>
    <t>Financial Supervisory Authority (FIN-FSA)</t>
  </si>
  <si>
    <t>Reporting date:</t>
  </si>
  <si>
    <t>Long Term Rating</t>
  </si>
  <si>
    <t>S&amp;P</t>
  </si>
  <si>
    <t>Covered bond</t>
  </si>
  <si>
    <t>AAA</t>
  </si>
  <si>
    <t>Issuer</t>
  </si>
  <si>
    <t>Owner</t>
  </si>
  <si>
    <t>Outstanding covered bonds</t>
  </si>
  <si>
    <t>ISIN</t>
  </si>
  <si>
    <t>MEUR</t>
  </si>
  <si>
    <t>Currency</t>
  </si>
  <si>
    <t>Issue date</t>
  </si>
  <si>
    <t>Maturity</t>
  </si>
  <si>
    <t>Coupon</t>
  </si>
  <si>
    <t>Fix/FRN</t>
  </si>
  <si>
    <t>FI4000560990</t>
  </si>
  <si>
    <t>500,00</t>
  </si>
  <si>
    <t>26.9.2023 0.00.00</t>
  </si>
  <si>
    <t>26.9.2028 0.00.00</t>
  </si>
  <si>
    <t>0,037500000</t>
  </si>
  <si>
    <t>Fix</t>
  </si>
  <si>
    <t>FI4000570841</t>
  </si>
  <si>
    <t>16.4.2024 0.00.00</t>
  </si>
  <si>
    <t>16.4.2030 0.00.00</t>
  </si>
  <si>
    <t>0,030000000</t>
  </si>
  <si>
    <t>Non-benchmark bonds</t>
  </si>
  <si>
    <t>Total of outstanding bonds</t>
  </si>
  <si>
    <t xml:space="preserve"> of which repos</t>
  </si>
  <si>
    <t>Bond redemptions (MEUR)</t>
  </si>
  <si>
    <t>Sum</t>
  </si>
  <si>
    <t>Cover pool</t>
  </si>
  <si>
    <t xml:space="preserve">Cover pool assets (MEUR) </t>
  </si>
  <si>
    <t>Volume</t>
  </si>
  <si>
    <t>%</t>
  </si>
  <si>
    <t>Cover pool items</t>
  </si>
  <si>
    <t>Loans (up to LTV limit)</t>
  </si>
  <si>
    <t>Number of loans</t>
  </si>
  <si>
    <t>Substitute assets</t>
  </si>
  <si>
    <t>Number of clients</t>
  </si>
  <si>
    <t>Number of properties</t>
  </si>
  <si>
    <t>Eligible assets (*</t>
  </si>
  <si>
    <t>Average loan size (EUR)</t>
  </si>
  <si>
    <t>Other eligible assets</t>
  </si>
  <si>
    <t xml:space="preserve">Total assets </t>
  </si>
  <si>
    <t>* calculated according to section 16 in MCBA</t>
  </si>
  <si>
    <t>Volumes in stratification tables are presented as:</t>
  </si>
  <si>
    <t>LTV Distribution - whole loans. Other sections - Loans up to LTV limit / Total assets</t>
  </si>
  <si>
    <t>Regional distribution, MEUR</t>
  </si>
  <si>
    <t>Type of loan collateral (MEUR)</t>
  </si>
  <si>
    <t>Single -family housing</t>
  </si>
  <si>
    <t>Flats</t>
  </si>
  <si>
    <t>Multi-family housing</t>
  </si>
  <si>
    <t>Forest &amp; agricultural</t>
  </si>
  <si>
    <t>Public sector</t>
  </si>
  <si>
    <t>Interest rate type on loans, MEUR</t>
  </si>
  <si>
    <t>Repayments, MEUR</t>
  </si>
  <si>
    <t>Floating</t>
  </si>
  <si>
    <t>Amortizing</t>
  </si>
  <si>
    <t>Fixed</t>
  </si>
  <si>
    <t>Interest only (*</t>
  </si>
  <si>
    <t>*) Contract level, not customer level information</t>
  </si>
  <si>
    <t>LTV distribution (unindexed)</t>
  </si>
  <si>
    <t>&lt;=10%</t>
  </si>
  <si>
    <t>10-20%</t>
  </si>
  <si>
    <t>20-30%</t>
  </si>
  <si>
    <t>30-40%</t>
  </si>
  <si>
    <t>40-50%</t>
  </si>
  <si>
    <t>50-60%</t>
  </si>
  <si>
    <t>60-70%</t>
  </si>
  <si>
    <t>Eligible assets</t>
  </si>
  <si>
    <t>&gt;70% up to 100%</t>
  </si>
  <si>
    <t>Total loans</t>
  </si>
  <si>
    <t>Loan volume, MEUR</t>
  </si>
  <si>
    <t>Percentage</t>
  </si>
  <si>
    <t>Loan maturity MEUR</t>
  </si>
  <si>
    <t>Contractual amortizations</t>
  </si>
  <si>
    <t>Seasoning</t>
  </si>
  <si>
    <t>0-12 M</t>
  </si>
  <si>
    <t>12-24 M</t>
  </si>
  <si>
    <t>24-36 M</t>
  </si>
  <si>
    <t>36-60 M</t>
  </si>
  <si>
    <t>&gt; 60 M</t>
  </si>
  <si>
    <t>Credit quality</t>
  </si>
  <si>
    <t>Past due</t>
  </si>
  <si>
    <t>31-60 d</t>
  </si>
  <si>
    <t>60-90 d</t>
  </si>
  <si>
    <t>&gt;90 d</t>
  </si>
  <si>
    <t>Impaired Loans</t>
  </si>
  <si>
    <t>Impaired loans, %*</t>
  </si>
  <si>
    <t>Key ratios</t>
  </si>
  <si>
    <t xml:space="preserve">Calculated according to: </t>
  </si>
  <si>
    <t>OC, accounting</t>
  </si>
  <si>
    <t>Eligible assets, section 16 in Mortgage Credit Bank Act</t>
  </si>
  <si>
    <t xml:space="preserve">OC, nominal </t>
  </si>
  <si>
    <t>Total assets, including loan balances up to 100% LTV limit</t>
  </si>
  <si>
    <t>OC, NPV</t>
  </si>
  <si>
    <t>WALTV (indexed)</t>
  </si>
  <si>
    <t>WALTV total (indexed)</t>
  </si>
  <si>
    <t>Remaining average maturity (MCBA)</t>
  </si>
  <si>
    <t>Years</t>
  </si>
  <si>
    <t>Assets</t>
  </si>
  <si>
    <t>Section 17 in Mortgage Credit Bank Act</t>
  </si>
  <si>
    <t>Liabilities</t>
  </si>
  <si>
    <t xml:space="preserve">Section 5.4.3  Finnish FSA regulation and guidelines 6/2012 Mortgage bank </t>
  </si>
  <si>
    <t>authorisation procedure and risk management</t>
  </si>
  <si>
    <t>Before hedges</t>
  </si>
  <si>
    <t>Hedges</t>
  </si>
  <si>
    <t>After hedges</t>
  </si>
  <si>
    <t>Currency risk</t>
  </si>
  <si>
    <t>Pool assets</t>
  </si>
  <si>
    <t>Covered bonds</t>
  </si>
  <si>
    <t>According to Section 13 of the MCBA, collateral entered in the register of covered bonds must be in the same currency as the covered bond.</t>
  </si>
  <si>
    <t>This also applies to derivatives contracts concluded to hedge against risks relating to covered bonds and the assets placed as collateral for them.</t>
  </si>
  <si>
    <t>Interest rate risk</t>
  </si>
  <si>
    <t xml:space="preserve">Capped floating </t>
  </si>
  <si>
    <t>[Text]</t>
  </si>
  <si>
    <t>Accrued interest cash flows, MEUR</t>
  </si>
  <si>
    <t>1Y</t>
  </si>
  <si>
    <t>2Y</t>
  </si>
  <si>
    <t>3Y</t>
  </si>
  <si>
    <t>4Y</t>
  </si>
  <si>
    <t>5Y</t>
  </si>
  <si>
    <t>6Y</t>
  </si>
  <si>
    <t>7Y</t>
  </si>
  <si>
    <t>8Y</t>
  </si>
  <si>
    <t>9Y</t>
  </si>
  <si>
    <t>10Y</t>
  </si>
  <si>
    <t>Interest income</t>
  </si>
  <si>
    <t>Interest expense</t>
  </si>
  <si>
    <t>Net</t>
  </si>
  <si>
    <t>Calculation method used:</t>
  </si>
  <si>
    <t>Contractual maturities</t>
  </si>
  <si>
    <t>Section 5.4.4  Finnish FSA regulation and guidelines 6/2012 Mortgage bank authorisation procedure and risk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</si>
</sst>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_-* #,##0.00\ _k_r_-;\-* #,##0.00\ _k_r_-;_-* &quot;-&quot;??\ _k_r_-;_-@_-"/>
    <numFmt numFmtId="168" formatCode="0.0\ %"/>
    <numFmt numFmtId="169" formatCode="#,##0.00000000000"/>
    <numFmt numFmtId="170" formatCode="#0.0%"/>
    <numFmt numFmtId="171" formatCode="dd/mm/yyyy"/>
  </numFmts>
  <fonts count="47">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b/>
      <sz val="13"/>
      <color rgb="FF333333"/>
      <name val="Calibri"/>
      <family val="2"/>
    </font>
    <font>
      <u/>
      <sz val="11"/>
      <color theme="10"/>
      <name val="Aptos Narrow"/>
      <family val="2"/>
      <scheme val="minor"/>
    </font>
    <font>
      <sz val="9"/>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0"/>
      <name val="Arial"/>
      <family val="2"/>
    </font>
    <font>
      <b/>
      <u/>
      <sz val="11"/>
      <name val="Calibri"/>
      <family val="2"/>
    </font>
    <font>
      <i/>
      <sz val="11"/>
      <name val="Calibri"/>
      <family val="2"/>
    </font>
    <font>
      <b/>
      <u/>
      <sz val="11"/>
      <color rgb="FF0000FF"/>
      <name val="Calibri"/>
      <family val="2"/>
    </font>
    <font>
      <i/>
      <sz val="9"/>
      <name val="Calibri"/>
      <family val="2"/>
    </font>
    <font>
      <i/>
      <u/>
      <sz val="9"/>
      <name val="Calibri"/>
      <family val="2"/>
    </font>
    <font>
      <sz val="11"/>
      <color rgb="FF76933C"/>
      <name val="Calibri"/>
      <family val="2"/>
    </font>
    <font>
      <u/>
      <sz val="11"/>
      <name val="Calibri"/>
      <family val="2"/>
    </font>
    <font>
      <sz val="11"/>
      <color rgb="FFFF0000"/>
      <name val="Aptos Narrow"/>
      <family val="2"/>
      <scheme val="minor"/>
    </font>
    <font>
      <sz val="11"/>
      <name val="Aptos Narrow"/>
      <family val="2"/>
      <scheme val="minor"/>
    </font>
    <font>
      <b/>
      <sz val="14"/>
      <name val="Aptos Narrow"/>
      <family val="2"/>
      <scheme val="minor"/>
    </font>
    <font>
      <i/>
      <sz val="11"/>
      <name val="Aptos Narrow"/>
      <family val="2"/>
      <scheme val="minor"/>
    </font>
    <font>
      <b/>
      <sz val="11"/>
      <name val="Aptos Narrow"/>
      <family val="2"/>
      <scheme val="minor"/>
    </font>
    <font>
      <sz val="10"/>
      <name val="Aptos Narrow"/>
      <family val="2"/>
      <scheme val="minor"/>
    </font>
    <font>
      <b/>
      <sz val="11"/>
      <color rgb="FFFF0000"/>
      <name val="Aptos Narrow"/>
      <family val="2"/>
      <scheme val="minor"/>
    </font>
    <font>
      <sz val="11"/>
      <color theme="3"/>
      <name val="Aptos Narrow"/>
      <family val="2"/>
      <scheme val="minor"/>
    </font>
    <font>
      <i/>
      <sz val="11"/>
      <color rgb="FFFF0000"/>
      <name val="Aptos Narrow"/>
      <family val="2"/>
      <scheme val="minor"/>
    </font>
    <font>
      <b/>
      <sz val="13"/>
      <color rgb="FF000000"/>
      <name val="Calibri"/>
      <family val="2"/>
    </font>
    <font>
      <i/>
      <sz val="13"/>
      <color rgb="FF000000"/>
      <name val="Calibri"/>
      <family val="2"/>
    </font>
    <font>
      <b/>
      <i/>
      <sz val="11"/>
      <color rgb="FF000000"/>
      <name val="Calibri"/>
      <family val="2"/>
    </font>
    <font>
      <b/>
      <i/>
      <sz val="10"/>
      <color rgb="FF000000"/>
      <name val="Calibri"/>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style="thin">
        <color indexed="64"/>
      </left>
      <right style="thin">
        <color theme="0" tint="-0.24994659260841701"/>
      </right>
      <top/>
      <bottom style="medium">
        <color indexed="64"/>
      </bottom>
      <diagonal/>
    </border>
    <border>
      <left style="thin">
        <color theme="0" tint="-0.24994659260841701"/>
      </left>
      <right/>
      <top/>
      <bottom style="medium">
        <color indexed="64"/>
      </bottom>
      <diagonal/>
    </border>
    <border>
      <left style="thin">
        <color theme="0" tint="-0.24994659260841701"/>
      </left>
      <right style="medium">
        <color indexed="64"/>
      </right>
      <top/>
      <bottom style="medium">
        <color indexed="64"/>
      </bottom>
      <diagonal/>
    </border>
    <border>
      <left style="medium">
        <color indexed="64"/>
      </left>
      <right/>
      <top/>
      <bottom style="thin">
        <color rgb="FFDDDDDD"/>
      </bottom>
      <diagonal/>
    </border>
    <border>
      <left style="medium">
        <color indexed="64"/>
      </left>
      <right/>
      <top style="thin">
        <color rgb="FFDDDDDD"/>
      </top>
      <bottom style="thin">
        <color rgb="FFDDDDDD"/>
      </bottom>
      <diagonal/>
    </border>
    <border>
      <left style="medium">
        <color indexed="64"/>
      </left>
      <right/>
      <top style="thin">
        <color rgb="FFDDDDDD"/>
      </top>
      <bottom style="thin">
        <color indexed="64"/>
      </bottom>
      <diagonal/>
    </border>
  </borders>
  <cellStyleXfs count="7">
    <xf numFmtId="0" fontId="0" fillId="0" borderId="0"/>
    <xf numFmtId="0" fontId="11" fillId="0" borderId="0" applyNumberFormat="0" applyFill="0" applyBorder="0" applyAlignment="0" applyProtection="0"/>
    <xf numFmtId="0" fontId="26" fillId="0" borderId="0"/>
    <xf numFmtId="9" fontId="26" fillId="0" borderId="0" applyFont="0" applyFill="0" applyBorder="0" applyAlignment="0" applyProtection="0"/>
    <xf numFmtId="167" fontId="26" fillId="0" borderId="0" applyFont="0" applyFill="0" applyBorder="0" applyAlignment="0" applyProtection="0"/>
    <xf numFmtId="0" fontId="11" fillId="0" borderId="0" applyNumberFormat="0" applyFill="0" applyBorder="0" applyAlignment="0" applyProtection="0"/>
    <xf numFmtId="0" fontId="1" fillId="0" borderId="0"/>
  </cellStyleXfs>
  <cellXfs count="357">
    <xf numFmtId="0" fontId="0" fillId="0" borderId="0" xfId="0"/>
    <xf numFmtId="0" fontId="3" fillId="0" borderId="0" xfId="0" applyFont="1" applyProtection="1">
      <protection locked="0"/>
    </xf>
    <xf numFmtId="0" fontId="19" fillId="0" borderId="0" xfId="0" applyFont="1" applyProtection="1">
      <protection locked="0"/>
    </xf>
    <xf numFmtId="0" fontId="13" fillId="0" borderId="0" xfId="0" applyFont="1" applyAlignment="1">
      <alignment horizontal="center" vertical="center"/>
    </xf>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7" fillId="0" borderId="0" xfId="0" applyFont="1" applyAlignment="1">
      <alignment vertical="center" wrapText="1"/>
    </xf>
    <xf numFmtId="0" fontId="10"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2"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xf>
    <xf numFmtId="0" fontId="17" fillId="0" borderId="0" xfId="0" applyFont="1"/>
    <xf numFmtId="0" fontId="12" fillId="0" borderId="6" xfId="0" applyFont="1" applyBorder="1"/>
    <xf numFmtId="0" fontId="12" fillId="0" borderId="7" xfId="0" applyFont="1" applyBorder="1"/>
    <xf numFmtId="0" fontId="12" fillId="0" borderId="8" xfId="0" applyFont="1" applyBorder="1"/>
    <xf numFmtId="0" fontId="26" fillId="0" borderId="0" xfId="0" applyFont="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22" fillId="0" borderId="0" xfId="0" applyFont="1" applyAlignment="1">
      <alignment vertical="center" wrapText="1"/>
    </xf>
    <xf numFmtId="0" fontId="22" fillId="3" borderId="0" xfId="0" applyFont="1" applyFill="1" applyAlignment="1">
      <alignment horizontal="center" vertical="center" wrapText="1"/>
    </xf>
    <xf numFmtId="0" fontId="22" fillId="0" borderId="0" xfId="0" applyFont="1" applyAlignment="1">
      <alignment horizontal="center" vertical="center" wrapText="1"/>
    </xf>
    <xf numFmtId="0" fontId="22" fillId="2" borderId="11" xfId="0" applyFont="1" applyFill="1" applyBorder="1" applyAlignment="1">
      <alignment horizontal="center" vertical="center" wrapText="1"/>
    </xf>
    <xf numFmtId="0" fontId="27" fillId="0" borderId="0" xfId="0" applyFont="1" applyAlignment="1">
      <alignment horizontal="center" vertical="center" wrapText="1"/>
    </xf>
    <xf numFmtId="0" fontId="18" fillId="0" borderId="12" xfId="1" quotePrefix="1" applyFont="1" applyFill="1" applyBorder="1" applyAlignment="1">
      <alignment horizontal="center" vertical="center" wrapText="1"/>
    </xf>
    <xf numFmtId="0" fontId="18" fillId="0" borderId="12" xfId="1" applyFont="1" applyFill="1" applyBorder="1" applyAlignment="1">
      <alignment horizontal="center" vertical="center" wrapText="1"/>
    </xf>
    <xf numFmtId="0" fontId="18" fillId="0" borderId="13" xfId="1" quotePrefix="1" applyFont="1" applyFill="1" applyBorder="1" applyAlignment="1">
      <alignment horizontal="center" vertical="center" wrapText="1"/>
    </xf>
    <xf numFmtId="0" fontId="22" fillId="2" borderId="0" xfId="0" applyFont="1" applyFill="1" applyAlignment="1">
      <alignment horizontal="center" vertical="center" wrapText="1"/>
    </xf>
    <xf numFmtId="0" fontId="27"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0" borderId="0" xfId="0" applyFont="1" applyAlignment="1">
      <alignment horizontal="center" vertical="center" wrapText="1"/>
    </xf>
    <xf numFmtId="0" fontId="24" fillId="5" borderId="0" xfId="0" quotePrefix="1" applyFont="1" applyFill="1" applyAlignment="1">
      <alignment horizontal="center" vertical="center" wrapText="1"/>
    </xf>
    <xf numFmtId="0" fontId="27" fillId="5" borderId="0" xfId="0" applyFont="1" applyFill="1" applyAlignment="1">
      <alignment horizontal="center" vertical="center" wrapText="1"/>
    </xf>
    <xf numFmtId="0" fontId="21"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28" fillId="0" borderId="0" xfId="0" quotePrefix="1" applyFont="1" applyAlignment="1">
      <alignment horizontal="center" vertical="center" wrapText="1"/>
    </xf>
    <xf numFmtId="0" fontId="3" fillId="6" borderId="0" xfId="0" applyFont="1" applyFill="1" applyAlignment="1">
      <alignment horizontal="center" vertical="center" wrapText="1"/>
    </xf>
    <xf numFmtId="0" fontId="28" fillId="6" borderId="0" xfId="0" applyFont="1" applyFill="1" applyAlignment="1">
      <alignment horizontal="center" vertical="center" wrapText="1"/>
    </xf>
    <xf numFmtId="0" fontId="28" fillId="0" borderId="0" xfId="0" applyFont="1" applyAlignment="1">
      <alignment horizontal="right" vertical="center" wrapText="1"/>
    </xf>
    <xf numFmtId="0" fontId="21"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 fillId="0" borderId="0" xfId="0" quotePrefix="1" applyFont="1" applyAlignment="1">
      <alignment horizontal="right" vertical="center" wrapText="1"/>
    </xf>
    <xf numFmtId="0" fontId="24" fillId="5" borderId="0" xfId="0" applyFont="1" applyFill="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0" fontId="3" fillId="0" borderId="0" xfId="0" applyFont="1" applyAlignment="1">
      <alignment horizontal="right" vertical="center" wrapText="1"/>
    </xf>
    <xf numFmtId="0" fontId="28" fillId="6" borderId="0" xfId="0" quotePrefix="1" applyFont="1" applyFill="1" applyAlignment="1">
      <alignment horizontal="right" vertical="center" wrapText="1"/>
    </xf>
    <xf numFmtId="0" fontId="28" fillId="0" borderId="0" xfId="0" quotePrefix="1" applyFont="1" applyAlignment="1">
      <alignment horizontal="right" vertical="center" wrapText="1"/>
    </xf>
    <xf numFmtId="0" fontId="3" fillId="6" borderId="0" xfId="0" applyFont="1" applyFill="1" applyAlignment="1">
      <alignment horizontal="center"/>
    </xf>
    <xf numFmtId="0" fontId="30" fillId="6" borderId="0" xfId="0" applyFont="1" applyFill="1" applyAlignment="1">
      <alignment horizontal="left" vertical="center"/>
    </xf>
    <xf numFmtId="0" fontId="30" fillId="6" borderId="0" xfId="0" applyFont="1" applyFill="1" applyAlignment="1">
      <alignment horizontal="center" vertical="center" wrapText="1"/>
    </xf>
    <xf numFmtId="0" fontId="31" fillId="6" borderId="0" xfId="0" applyFont="1" applyFill="1" applyAlignment="1">
      <alignment horizontal="center" vertical="center" wrapText="1"/>
    </xf>
    <xf numFmtId="0" fontId="32" fillId="0" borderId="0" xfId="0" applyFont="1" applyAlignment="1">
      <alignment horizontal="center" vertical="center" wrapText="1"/>
    </xf>
    <xf numFmtId="0" fontId="28" fillId="6" borderId="0" xfId="0" applyFont="1" applyFill="1" applyAlignment="1">
      <alignment horizontal="right" vertical="center" wrapText="1"/>
    </xf>
    <xf numFmtId="0" fontId="33" fillId="6" borderId="0" xfId="0" applyFont="1" applyFill="1" applyAlignment="1">
      <alignment horizontal="center" vertical="center" wrapText="1"/>
    </xf>
    <xf numFmtId="0" fontId="33" fillId="7" borderId="0" xfId="0" applyFont="1" applyFill="1" applyAlignment="1">
      <alignment horizontal="center" vertical="center" wrapText="1"/>
    </xf>
    <xf numFmtId="0" fontId="23" fillId="4" borderId="0" xfId="0" quotePrefix="1" applyFont="1" applyFill="1" applyAlignment="1">
      <alignment horizontal="center" vertical="center" wrapText="1"/>
    </xf>
    <xf numFmtId="0" fontId="21" fillId="4" borderId="0" xfId="0" applyFont="1" applyFill="1" applyAlignment="1">
      <alignment horizontal="center" vertical="center" wrapText="1"/>
    </xf>
    <xf numFmtId="0" fontId="24" fillId="0" borderId="0" xfId="0" quotePrefix="1" applyFont="1" applyAlignment="1">
      <alignment horizontal="center" vertical="center" wrapText="1"/>
    </xf>
    <xf numFmtId="0" fontId="3" fillId="6" borderId="0" xfId="0" quotePrefix="1" applyFont="1" applyFill="1" applyAlignment="1">
      <alignment horizontal="center"/>
    </xf>
    <xf numFmtId="0" fontId="23"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5" fillId="2" borderId="0" xfId="0" applyFont="1" applyFill="1" applyAlignment="1">
      <alignment horizontal="center" vertical="center" wrapText="1"/>
    </xf>
    <xf numFmtId="0" fontId="24" fillId="0" borderId="0" xfId="0" quotePrefix="1" applyFont="1" applyAlignment="1" applyProtection="1">
      <alignment horizontal="center" vertical="center" wrapText="1"/>
      <protection locked="0"/>
    </xf>
    <xf numFmtId="0" fontId="27" fillId="0" borderId="0" xfId="0" quotePrefix="1" applyFont="1" applyAlignment="1">
      <alignment horizontal="center" vertical="center" wrapText="1"/>
    </xf>
    <xf numFmtId="0" fontId="28" fillId="0" borderId="0" xfId="0" applyFont="1" applyAlignment="1" applyProtection="1">
      <alignment horizontal="right" vertical="center" wrapText="1"/>
      <protection locked="0"/>
    </xf>
    <xf numFmtId="0" fontId="3" fillId="0" borderId="0" xfId="0" quotePrefix="1" applyFont="1" applyAlignment="1" applyProtection="1">
      <alignment horizontal="center" vertical="center" wrapText="1"/>
      <protection locked="0"/>
    </xf>
    <xf numFmtId="165" fontId="3" fillId="0" borderId="0" xfId="0" applyNumberFormat="1" applyFont="1" applyAlignment="1">
      <alignment horizontal="center" vertical="center" wrapText="1"/>
    </xf>
    <xf numFmtId="0" fontId="14"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21" fillId="0" borderId="0" xfId="0" quotePrefix="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5" fontId="21" fillId="0" borderId="0" xfId="0" quotePrefix="1"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164" fontId="28" fillId="0" borderId="0" xfId="0" quotePrefix="1" applyNumberFormat="1" applyFont="1" applyAlignment="1" applyProtection="1">
      <alignment horizontal="right" vertical="center" wrapText="1"/>
      <protection locked="0"/>
    </xf>
    <xf numFmtId="0" fontId="28" fillId="0" borderId="0" xfId="0" quotePrefix="1" applyFont="1" applyAlignment="1" applyProtection="1">
      <alignment horizontal="right" vertical="center" wrapText="1"/>
      <protection locked="0"/>
    </xf>
    <xf numFmtId="0" fontId="12" fillId="0" borderId="4" xfId="0" applyFont="1" applyBorder="1" applyProtection="1">
      <protection locked="0"/>
    </xf>
    <xf numFmtId="0" fontId="12" fillId="0" borderId="0" xfId="0" applyFont="1" applyProtection="1">
      <protection locked="0"/>
    </xf>
    <xf numFmtId="0" fontId="12" fillId="0" borderId="5" xfId="0" applyFont="1" applyBorder="1" applyProtection="1">
      <protection locked="0"/>
    </xf>
    <xf numFmtId="0" fontId="17" fillId="0" borderId="0" xfId="0" applyFont="1" applyProtection="1">
      <protection locked="0"/>
    </xf>
    <xf numFmtId="0" fontId="3" fillId="0" borderId="0" xfId="0" applyFont="1" applyAlignment="1" applyProtection="1">
      <alignment horizontal="left"/>
      <protection locked="0"/>
    </xf>
    <xf numFmtId="0" fontId="35" fillId="9" borderId="1" xfId="0" applyFont="1" applyFill="1" applyBorder="1"/>
    <xf numFmtId="0" fontId="38" fillId="9" borderId="17" xfId="0" applyFont="1" applyFill="1" applyBorder="1" applyAlignment="1">
      <alignment wrapText="1"/>
    </xf>
    <xf numFmtId="0" fontId="35" fillId="9" borderId="18" xfId="0" applyFont="1" applyFill="1" applyBorder="1" applyAlignment="1">
      <alignment horizontal="right" wrapText="1"/>
    </xf>
    <xf numFmtId="0" fontId="35" fillId="9" borderId="19" xfId="0" applyFont="1" applyFill="1" applyBorder="1" applyAlignment="1">
      <alignment horizontal="right" wrapText="1"/>
    </xf>
    <xf numFmtId="0" fontId="35" fillId="9" borderId="0" xfId="0" applyFont="1" applyFill="1"/>
    <xf numFmtId="0" fontId="35" fillId="9" borderId="47" xfId="0" applyFont="1" applyFill="1" applyBorder="1"/>
    <xf numFmtId="0" fontId="35" fillId="9" borderId="48" xfId="0" applyFont="1" applyFill="1" applyBorder="1"/>
    <xf numFmtId="0" fontId="35" fillId="9" borderId="49" xfId="0" applyFont="1" applyFill="1" applyBorder="1"/>
    <xf numFmtId="0" fontId="7" fillId="0" borderId="0" xfId="0" applyFont="1" applyAlignment="1">
      <alignment horizontal="left" vertical="center" wrapText="1"/>
    </xf>
    <xf numFmtId="0" fontId="6" fillId="0" borderId="0" xfId="0" applyFont="1" applyAlignment="1">
      <alignment horizontal="center"/>
    </xf>
    <xf numFmtId="0" fontId="20" fillId="0" borderId="0" xfId="0" applyFont="1" applyAlignment="1">
      <alignment horizontal="center" vertical="center" wrapText="1"/>
    </xf>
    <xf numFmtId="0" fontId="20" fillId="0" borderId="10" xfId="0" applyFont="1" applyBorder="1" applyAlignment="1" applyProtection="1">
      <alignment horizontal="center" vertical="center" wrapText="1"/>
      <protection locked="0"/>
    </xf>
    <xf numFmtId="0" fontId="18" fillId="0" borderId="0" xfId="0" quotePrefix="1" applyFont="1" applyAlignment="1">
      <alignment horizontal="center" vertical="center" wrapText="1"/>
    </xf>
    <xf numFmtId="0" fontId="20" fillId="6" borderId="0" xfId="0" applyFont="1" applyFill="1" applyAlignment="1">
      <alignment horizontal="center" vertical="center" wrapText="1"/>
    </xf>
    <xf numFmtId="0" fontId="21" fillId="6" borderId="0" xfId="0" applyFont="1" applyFill="1" applyAlignment="1">
      <alignment horizontal="center" vertical="center" wrapText="1"/>
    </xf>
    <xf numFmtId="0" fontId="20" fillId="0" borderId="0" xfId="0" applyFont="1" applyAlignment="1" applyProtection="1">
      <alignment horizontal="center" vertical="center" wrapText="1"/>
      <protection locked="0"/>
    </xf>
    <xf numFmtId="0" fontId="29" fillId="6" borderId="0" xfId="0" quotePrefix="1" applyFont="1" applyFill="1" applyAlignment="1">
      <alignment horizontal="center" vertical="center" wrapText="1"/>
    </xf>
    <xf numFmtId="0" fontId="20" fillId="0" borderId="0" xfId="0" quotePrefix="1" applyFont="1" applyAlignment="1">
      <alignment horizontal="center" vertical="center" wrapText="1"/>
    </xf>
    <xf numFmtId="0" fontId="29" fillId="6" borderId="0" xfId="0" applyFont="1" applyFill="1" applyAlignment="1">
      <alignment horizontal="center" vertical="center" wrapText="1"/>
    </xf>
    <xf numFmtId="0" fontId="29"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20" fillId="6" borderId="0" xfId="0" quotePrefix="1" applyFont="1" applyFill="1" applyAlignment="1">
      <alignment horizontal="center" vertical="center" wrapText="1"/>
    </xf>
    <xf numFmtId="164" fontId="20" fillId="0" borderId="0" xfId="0" applyNumberFormat="1" applyFont="1" applyAlignment="1" applyProtection="1">
      <alignment horizontal="center" vertical="center" wrapText="1"/>
      <protection locked="0"/>
    </xf>
    <xf numFmtId="164" fontId="20" fillId="0" borderId="0" xfId="0" applyNumberFormat="1" applyFont="1" applyAlignment="1">
      <alignment horizontal="center" vertical="center" wrapText="1"/>
    </xf>
    <xf numFmtId="170" fontId="20" fillId="0" borderId="0" xfId="0" applyNumberFormat="1" applyFont="1" applyAlignment="1" applyProtection="1">
      <alignment horizontal="center" vertical="center" wrapText="1"/>
      <protection locked="0"/>
    </xf>
    <xf numFmtId="165" fontId="20" fillId="6" borderId="0" xfId="0" applyNumberFormat="1" applyFont="1" applyFill="1" applyAlignment="1">
      <alignment horizontal="center" vertical="center" wrapText="1"/>
    </xf>
    <xf numFmtId="165" fontId="20" fillId="0" borderId="0" xfId="0" applyNumberFormat="1" applyFont="1" applyAlignment="1">
      <alignment horizontal="center" vertical="center" wrapText="1"/>
    </xf>
    <xf numFmtId="165" fontId="20" fillId="0" borderId="0" xfId="0" applyNumberFormat="1" applyFont="1" applyAlignment="1" applyProtection="1">
      <alignment horizontal="center" vertical="center" wrapText="1"/>
      <protection locked="0"/>
    </xf>
    <xf numFmtId="9" fontId="20" fillId="0" borderId="0" xfId="0" applyNumberFormat="1" applyFont="1" applyAlignment="1" applyProtection="1">
      <alignment horizontal="center" vertical="center" wrapText="1"/>
      <protection locked="0"/>
    </xf>
    <xf numFmtId="9" fontId="20" fillId="0" borderId="0" xfId="0" applyNumberFormat="1" applyFont="1" applyAlignment="1">
      <alignment horizontal="center" vertical="center" wrapText="1"/>
    </xf>
    <xf numFmtId="3" fontId="20" fillId="0" borderId="0" xfId="0" quotePrefix="1" applyNumberFormat="1" applyFont="1" applyAlignment="1">
      <alignment horizontal="center" vertical="center" wrapText="1"/>
    </xf>
    <xf numFmtId="165" fontId="20" fillId="6" borderId="0" xfId="0" quotePrefix="1" applyNumberFormat="1" applyFont="1" applyFill="1" applyAlignment="1">
      <alignment horizontal="center" vertical="center" wrapText="1"/>
    </xf>
    <xf numFmtId="10" fontId="20" fillId="0" borderId="0" xfId="0" quotePrefix="1" applyNumberFormat="1" applyFont="1" applyAlignment="1" applyProtection="1">
      <alignment horizontal="center" vertical="center" wrapText="1"/>
      <protection locked="0"/>
    </xf>
    <xf numFmtId="0" fontId="20" fillId="6" borderId="0" xfId="0" quotePrefix="1" applyFont="1" applyFill="1" applyAlignment="1">
      <alignment horizontal="right" vertical="center" wrapText="1"/>
    </xf>
    <xf numFmtId="164" fontId="20" fillId="6" borderId="0" xfId="0" quotePrefix="1" applyNumberFormat="1" applyFont="1" applyFill="1" applyAlignment="1">
      <alignment horizontal="center" vertical="center" wrapText="1"/>
    </xf>
    <xf numFmtId="164" fontId="26" fillId="0" borderId="0" xfId="0" applyNumberFormat="1" applyFont="1" applyAlignment="1" applyProtection="1">
      <alignment horizontal="center" vertical="center" wrapText="1"/>
      <protection locked="0"/>
    </xf>
    <xf numFmtId="9" fontId="20" fillId="0" borderId="0" xfId="0" quotePrefix="1" applyNumberFormat="1" applyFont="1" applyAlignment="1" applyProtection="1">
      <alignment horizontal="center" vertical="center" wrapText="1"/>
      <protection locked="0"/>
    </xf>
    <xf numFmtId="0" fontId="21" fillId="5" borderId="0" xfId="0" quotePrefix="1" applyFont="1" applyFill="1" applyAlignment="1">
      <alignment horizontal="center" vertical="center" wrapText="1"/>
    </xf>
    <xf numFmtId="166" fontId="20" fillId="0" borderId="0" xfId="0" applyNumberFormat="1" applyFont="1" applyAlignment="1" applyProtection="1">
      <alignment horizontal="center" vertical="center" wrapText="1"/>
      <protection locked="0"/>
    </xf>
    <xf numFmtId="164" fontId="20" fillId="0" borderId="0" xfId="0" quotePrefix="1" applyNumberFormat="1" applyFont="1" applyAlignment="1" applyProtection="1">
      <alignment horizontal="center" vertical="center" wrapText="1"/>
      <protection locked="0"/>
    </xf>
    <xf numFmtId="10" fontId="20" fillId="0" borderId="0" xfId="0" quotePrefix="1" applyNumberFormat="1" applyFont="1" applyAlignment="1">
      <alignment horizontal="center" vertical="center" wrapText="1"/>
    </xf>
    <xf numFmtId="166" fontId="21" fillId="0" borderId="0" xfId="0" applyNumberFormat="1" applyFont="1" applyAlignment="1" applyProtection="1">
      <alignment horizontal="center" vertical="center" wrapText="1"/>
      <protection locked="0"/>
    </xf>
    <xf numFmtId="164" fontId="20" fillId="6" borderId="0" xfId="0" applyNumberFormat="1" applyFont="1" applyFill="1" applyAlignment="1">
      <alignment horizontal="center" vertical="center" wrapText="1"/>
    </xf>
    <xf numFmtId="9" fontId="3" fillId="0" borderId="0" xfId="0" quotePrefix="1" applyNumberFormat="1" applyFont="1" applyAlignment="1">
      <alignment horizontal="center" vertical="center" wrapText="1"/>
    </xf>
    <xf numFmtId="165" fontId="3" fillId="6" borderId="0" xfId="0" quotePrefix="1" applyNumberFormat="1" applyFont="1" applyFill="1" applyAlignment="1">
      <alignment horizontal="center" vertical="center" wrapText="1"/>
    </xf>
    <xf numFmtId="9" fontId="3" fillId="0" borderId="0" xfId="0" quotePrefix="1" applyNumberFormat="1" applyFont="1" applyAlignment="1" applyProtection="1">
      <alignment horizontal="center" vertical="center" wrapText="1"/>
      <protection locked="0"/>
    </xf>
    <xf numFmtId="9" fontId="20" fillId="0" borderId="0" xfId="0" quotePrefix="1" applyNumberFormat="1" applyFont="1" applyAlignment="1">
      <alignment horizontal="center" vertical="center" wrapText="1"/>
    </xf>
    <xf numFmtId="0" fontId="20" fillId="0" borderId="0" xfId="0" quotePrefix="1" applyFont="1" applyAlignment="1" applyProtection="1">
      <alignment horizontal="center" vertical="center" wrapText="1"/>
      <protection locked="0"/>
    </xf>
    <xf numFmtId="9" fontId="20" fillId="6" borderId="0" xfId="0" applyNumberFormat="1" applyFont="1" applyFill="1" applyAlignment="1">
      <alignment horizontal="center" vertical="center" wrapText="1"/>
    </xf>
    <xf numFmtId="0" fontId="20" fillId="6" borderId="0" xfId="0" applyFont="1" applyFill="1" applyAlignment="1" applyProtection="1">
      <alignment horizontal="center" vertical="center" wrapText="1"/>
      <protection locked="0"/>
    </xf>
    <xf numFmtId="0" fontId="18" fillId="6" borderId="0" xfId="0" applyFont="1" applyFill="1" applyAlignment="1" applyProtection="1">
      <alignment horizontal="center" vertical="center" wrapText="1"/>
      <protection locked="0"/>
    </xf>
    <xf numFmtId="0" fontId="18" fillId="6" borderId="0" xfId="0" applyFont="1" applyFill="1" applyAlignment="1">
      <alignment horizontal="center" vertical="center" wrapText="1"/>
    </xf>
    <xf numFmtId="0" fontId="18" fillId="0" borderId="0" xfId="0" applyFont="1" applyAlignment="1">
      <alignment horizontal="center" vertical="center" wrapText="1"/>
    </xf>
    <xf numFmtId="0" fontId="18" fillId="6" borderId="0" xfId="0" applyFont="1" applyFill="1" applyAlignment="1">
      <alignment horizontal="center"/>
    </xf>
    <xf numFmtId="0" fontId="20" fillId="6" borderId="0" xfId="0" applyFont="1" applyFill="1" applyAlignment="1">
      <alignment horizontal="right" vertical="center" wrapText="1"/>
    </xf>
    <xf numFmtId="165" fontId="20" fillId="0" borderId="0" xfId="0" quotePrefix="1" applyNumberFormat="1" applyFont="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3" fontId="20" fillId="0" borderId="0" xfId="0" applyNumberFormat="1" applyFont="1" applyAlignment="1" applyProtection="1">
      <alignment horizontal="center" vertical="center" wrapText="1"/>
      <protection locked="0"/>
    </xf>
    <xf numFmtId="3" fontId="20" fillId="6" borderId="0" xfId="0" applyNumberFormat="1" applyFont="1" applyFill="1" applyAlignment="1" applyProtection="1">
      <alignment horizontal="center" vertical="center" wrapText="1"/>
      <protection locked="0"/>
    </xf>
    <xf numFmtId="165" fontId="33" fillId="7" borderId="0" xfId="0" applyNumberFormat="1" applyFont="1" applyFill="1" applyAlignment="1">
      <alignment horizontal="center" vertical="center" wrapText="1"/>
    </xf>
    <xf numFmtId="170" fontId="33" fillId="7" borderId="0" xfId="0" applyNumberFormat="1" applyFont="1" applyFill="1" applyAlignment="1">
      <alignment horizontal="center" vertical="center" wrapText="1"/>
    </xf>
    <xf numFmtId="165" fontId="3" fillId="0" borderId="0" xfId="0" applyNumberFormat="1" applyFont="1" applyAlignment="1" applyProtection="1">
      <alignment horizontal="center" vertical="center" wrapText="1"/>
      <protection locked="0"/>
    </xf>
    <xf numFmtId="9" fontId="28" fillId="0" borderId="0" xfId="0" applyNumberFormat="1" applyFont="1" applyAlignment="1">
      <alignment horizontal="center" vertical="center" wrapText="1"/>
    </xf>
    <xf numFmtId="3" fontId="20" fillId="6" borderId="0" xfId="0" quotePrefix="1" applyNumberFormat="1" applyFont="1" applyFill="1" applyAlignment="1">
      <alignment horizontal="center" vertical="center" wrapText="1"/>
    </xf>
    <xf numFmtId="3" fontId="20" fillId="6" borderId="0" xfId="0" applyNumberFormat="1" applyFont="1" applyFill="1" applyAlignment="1">
      <alignment horizontal="center" vertical="center" wrapText="1"/>
    </xf>
    <xf numFmtId="165" fontId="20" fillId="0" borderId="0" xfId="0" quotePrefix="1" applyNumberFormat="1" applyFont="1" applyAlignment="1">
      <alignment horizontal="center" vertical="center" wrapText="1"/>
    </xf>
    <xf numFmtId="170" fontId="20" fillId="6" borderId="0" xfId="0" applyNumberFormat="1" applyFont="1" applyFill="1" applyAlignment="1" applyProtection="1">
      <alignment horizontal="center" vertical="center" wrapText="1"/>
      <protection locked="0"/>
    </xf>
    <xf numFmtId="165" fontId="26" fillId="0" borderId="0" xfId="0" applyNumberFormat="1" applyFont="1" applyAlignment="1" applyProtection="1">
      <alignment horizontal="center" vertical="center" wrapText="1"/>
      <protection locked="0"/>
    </xf>
    <xf numFmtId="3" fontId="20" fillId="0" borderId="0" xfId="0" applyNumberFormat="1"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pplyProtection="1">
      <alignment horizontal="left" vertical="center" wrapText="1"/>
      <protection locked="0"/>
    </xf>
    <xf numFmtId="0" fontId="21" fillId="6" borderId="0" xfId="0" quotePrefix="1" applyFont="1" applyFill="1" applyAlignment="1">
      <alignment horizontal="center" vertical="center" wrapText="1"/>
    </xf>
    <xf numFmtId="0" fontId="21" fillId="6" borderId="0" xfId="0" quotePrefix="1" applyFont="1" applyFill="1" applyAlignment="1" applyProtection="1">
      <alignment horizontal="center" vertical="center" wrapText="1"/>
      <protection locked="0"/>
    </xf>
    <xf numFmtId="0" fontId="20" fillId="8" borderId="0" xfId="0" quotePrefix="1" applyFont="1" applyFill="1" applyAlignment="1">
      <alignment horizontal="center" vertical="center" wrapText="1"/>
    </xf>
    <xf numFmtId="0" fontId="36" fillId="9" borderId="0" xfId="0" applyFont="1" applyFill="1"/>
    <xf numFmtId="0" fontId="35" fillId="9" borderId="2" xfId="0" applyFont="1" applyFill="1" applyBorder="1"/>
    <xf numFmtId="0" fontId="35" fillId="9" borderId="3" xfId="0" applyFont="1" applyFill="1" applyBorder="1"/>
    <xf numFmtId="0" fontId="35" fillId="9" borderId="4" xfId="0" applyFont="1" applyFill="1" applyBorder="1"/>
    <xf numFmtId="0" fontId="35" fillId="9" borderId="5" xfId="0" applyFont="1" applyFill="1" applyBorder="1"/>
    <xf numFmtId="0" fontId="35" fillId="9" borderId="6" xfId="0" applyFont="1" applyFill="1" applyBorder="1"/>
    <xf numFmtId="0" fontId="35" fillId="9" borderId="8" xfId="0" applyFont="1" applyFill="1" applyBorder="1"/>
    <xf numFmtId="0" fontId="35" fillId="9" borderId="0" xfId="0" applyFont="1" applyFill="1" applyAlignment="1">
      <alignment horizontal="center" vertical="center"/>
    </xf>
    <xf numFmtId="0" fontId="35" fillId="9" borderId="14" xfId="0" applyFont="1" applyFill="1" applyBorder="1"/>
    <xf numFmtId="0" fontId="35" fillId="9" borderId="15" xfId="0" applyFont="1" applyFill="1" applyBorder="1"/>
    <xf numFmtId="0" fontId="35" fillId="9" borderId="16" xfId="0" applyFont="1" applyFill="1" applyBorder="1"/>
    <xf numFmtId="0" fontId="35" fillId="9" borderId="7" xfId="0" applyFont="1" applyFill="1" applyBorder="1"/>
    <xf numFmtId="0" fontId="37" fillId="9" borderId="0" xfId="0" applyFont="1" applyFill="1"/>
    <xf numFmtId="0" fontId="35" fillId="9" borderId="1" xfId="0" applyFont="1" applyFill="1" applyBorder="1" applyAlignment="1">
      <alignment wrapText="1"/>
    </xf>
    <xf numFmtId="0" fontId="35" fillId="9" borderId="2" xfId="0" applyFont="1" applyFill="1" applyBorder="1" applyAlignment="1">
      <alignment horizontal="right" wrapText="1"/>
    </xf>
    <xf numFmtId="0" fontId="35" fillId="9" borderId="3" xfId="0" applyFont="1" applyFill="1" applyBorder="1" applyAlignment="1">
      <alignment horizontal="right" wrapText="1"/>
    </xf>
    <xf numFmtId="0" fontId="35" fillId="9" borderId="17" xfId="0" applyFont="1" applyFill="1" applyBorder="1" applyAlignment="1">
      <alignment wrapText="1"/>
    </xf>
    <xf numFmtId="0" fontId="35" fillId="9" borderId="18" xfId="0" applyFont="1" applyFill="1" applyBorder="1" applyAlignment="1">
      <alignment horizontal="center" wrapText="1"/>
    </xf>
    <xf numFmtId="10" fontId="35" fillId="9" borderId="18" xfId="0" applyNumberFormat="1" applyFont="1" applyFill="1" applyBorder="1" applyAlignment="1">
      <alignment horizontal="center" wrapText="1"/>
    </xf>
    <xf numFmtId="0" fontId="35" fillId="9" borderId="19" xfId="0" applyFont="1" applyFill="1" applyBorder="1" applyAlignment="1">
      <alignment horizontal="center" wrapText="1"/>
    </xf>
    <xf numFmtId="0" fontId="35" fillId="9" borderId="4" xfId="0" applyFont="1" applyFill="1" applyBorder="1" applyAlignment="1">
      <alignment horizontal="left"/>
    </xf>
    <xf numFmtId="4" fontId="35" fillId="9" borderId="0" xfId="0" applyNumberFormat="1" applyFont="1" applyFill="1" applyAlignment="1">
      <alignment horizontal="center"/>
    </xf>
    <xf numFmtId="0" fontId="35" fillId="9" borderId="0" xfId="0" applyFont="1" applyFill="1" applyAlignment="1">
      <alignment horizontal="center" wrapText="1"/>
    </xf>
    <xf numFmtId="14" fontId="35" fillId="9" borderId="0" xfId="0" applyNumberFormat="1" applyFont="1" applyFill="1" applyAlignment="1">
      <alignment horizontal="center" wrapText="1"/>
    </xf>
    <xf numFmtId="10" fontId="35" fillId="9" borderId="0" xfId="0" applyNumberFormat="1" applyFont="1" applyFill="1" applyAlignment="1">
      <alignment horizontal="center" wrapText="1"/>
    </xf>
    <xf numFmtId="0" fontId="35" fillId="9" borderId="5" xfId="0" applyFont="1" applyFill="1" applyBorder="1" applyAlignment="1">
      <alignment horizontal="center"/>
    </xf>
    <xf numFmtId="0" fontId="35" fillId="9" borderId="6" xfId="0" applyFont="1" applyFill="1" applyBorder="1" applyAlignment="1">
      <alignment horizontal="left"/>
    </xf>
    <xf numFmtId="4" fontId="35" fillId="9" borderId="7" xfId="0" applyNumberFormat="1" applyFont="1" applyFill="1" applyBorder="1" applyAlignment="1">
      <alignment horizontal="center"/>
    </xf>
    <xf numFmtId="0" fontId="35" fillId="9" borderId="7" xfId="0" applyFont="1" applyFill="1" applyBorder="1" applyAlignment="1">
      <alignment horizontal="center" wrapText="1"/>
    </xf>
    <xf numFmtId="14" fontId="35" fillId="9" borderId="7" xfId="0" applyNumberFormat="1" applyFont="1" applyFill="1" applyBorder="1" applyAlignment="1">
      <alignment horizontal="center" wrapText="1"/>
    </xf>
    <xf numFmtId="10" fontId="35" fillId="9" borderId="7" xfId="0" applyNumberFormat="1" applyFont="1" applyFill="1" applyBorder="1" applyAlignment="1">
      <alignment horizontal="center" wrapText="1"/>
    </xf>
    <xf numFmtId="0" fontId="35" fillId="9" borderId="8" xfId="0" applyFont="1" applyFill="1" applyBorder="1" applyAlignment="1">
      <alignment horizontal="center"/>
    </xf>
    <xf numFmtId="10" fontId="35" fillId="9" borderId="0" xfId="0" applyNumberFormat="1" applyFont="1" applyFill="1"/>
    <xf numFmtId="0" fontId="35" fillId="9" borderId="20" xfId="0" applyFont="1" applyFill="1" applyBorder="1"/>
    <xf numFmtId="0" fontId="35" fillId="9" borderId="21" xfId="0" applyFont="1" applyFill="1" applyBorder="1" applyAlignment="1">
      <alignment horizontal="center" wrapText="1"/>
    </xf>
    <xf numFmtId="4" fontId="35" fillId="9" borderId="5" xfId="0" applyNumberFormat="1" applyFont="1" applyFill="1" applyBorder="1" applyAlignment="1">
      <alignment horizontal="right" wrapText="1"/>
    </xf>
    <xf numFmtId="0" fontId="35" fillId="9" borderId="17" xfId="0" applyFont="1" applyFill="1" applyBorder="1"/>
    <xf numFmtId="164" fontId="35" fillId="9" borderId="19" xfId="0" applyNumberFormat="1" applyFont="1" applyFill="1" applyBorder="1" applyAlignment="1">
      <alignment horizontal="right" wrapText="1"/>
    </xf>
    <xf numFmtId="4" fontId="35" fillId="9" borderId="8" xfId="0" applyNumberFormat="1" applyFont="1" applyFill="1" applyBorder="1"/>
    <xf numFmtId="0" fontId="38" fillId="9" borderId="20" xfId="0" applyFont="1" applyFill="1" applyBorder="1" applyAlignment="1">
      <alignment horizontal="left"/>
    </xf>
    <xf numFmtId="1" fontId="35" fillId="9" borderId="22" xfId="0" applyNumberFormat="1" applyFont="1" applyFill="1" applyBorder="1" applyAlignment="1">
      <alignment horizontal="center"/>
    </xf>
    <xf numFmtId="1" fontId="35" fillId="9" borderId="23" xfId="0" applyNumberFormat="1" applyFont="1" applyFill="1" applyBorder="1" applyAlignment="1">
      <alignment horizontal="center"/>
    </xf>
    <xf numFmtId="1" fontId="35" fillId="9" borderId="21" xfId="0" applyNumberFormat="1" applyFont="1" applyFill="1" applyBorder="1" applyAlignment="1">
      <alignment horizontal="center"/>
    </xf>
    <xf numFmtId="164" fontId="35" fillId="9" borderId="7" xfId="0" applyNumberFormat="1" applyFont="1" applyFill="1" applyBorder="1" applyAlignment="1">
      <alignment horizontal="center"/>
    </xf>
    <xf numFmtId="4" fontId="35" fillId="9" borderId="24" xfId="0" applyNumberFormat="1" applyFont="1" applyFill="1" applyBorder="1" applyAlignment="1">
      <alignment horizontal="center"/>
    </xf>
    <xf numFmtId="4" fontId="35" fillId="9" borderId="8" xfId="0" applyNumberFormat="1" applyFont="1" applyFill="1" applyBorder="1" applyAlignment="1">
      <alignment horizontal="center"/>
    </xf>
    <xf numFmtId="0" fontId="34" fillId="9" borderId="0" xfId="0" applyFont="1" applyFill="1"/>
    <xf numFmtId="0" fontId="38" fillId="9" borderId="20" xfId="0" applyFont="1" applyFill="1" applyBorder="1"/>
    <xf numFmtId="0" fontId="35" fillId="9" borderId="22" xfId="0" applyFont="1" applyFill="1" applyBorder="1" applyAlignment="1">
      <alignment horizontal="right"/>
    </xf>
    <xf numFmtId="0" fontId="35" fillId="9" borderId="21" xfId="0" applyFont="1" applyFill="1" applyBorder="1" applyAlignment="1">
      <alignment horizontal="right"/>
    </xf>
    <xf numFmtId="0" fontId="38" fillId="9" borderId="22" xfId="0" applyFont="1" applyFill="1" applyBorder="1"/>
    <xf numFmtId="0" fontId="35" fillId="9" borderId="22" xfId="0" applyFont="1" applyFill="1" applyBorder="1"/>
    <xf numFmtId="0" fontId="35" fillId="9" borderId="21" xfId="0" applyFont="1" applyFill="1" applyBorder="1"/>
    <xf numFmtId="0" fontId="0" fillId="9" borderId="4" xfId="0" applyFill="1" applyBorder="1"/>
    <xf numFmtId="164" fontId="35" fillId="9" borderId="0" xfId="0" applyNumberFormat="1" applyFont="1" applyFill="1"/>
    <xf numFmtId="170" fontId="35" fillId="9" borderId="5" xfId="0" applyNumberFormat="1" applyFont="1" applyFill="1" applyBorder="1"/>
    <xf numFmtId="3" fontId="35" fillId="9" borderId="0" xfId="0" applyNumberFormat="1" applyFont="1" applyFill="1"/>
    <xf numFmtId="3" fontId="35" fillId="9" borderId="5" xfId="0" applyNumberFormat="1" applyFont="1" applyFill="1" applyBorder="1"/>
    <xf numFmtId="164" fontId="35" fillId="9" borderId="18" xfId="0" applyNumberFormat="1" applyFont="1" applyFill="1" applyBorder="1"/>
    <xf numFmtId="170" fontId="35" fillId="9" borderId="19" xfId="0" applyNumberFormat="1" applyFont="1" applyFill="1" applyBorder="1"/>
    <xf numFmtId="0" fontId="0" fillId="9" borderId="6" xfId="0" applyFill="1" applyBorder="1"/>
    <xf numFmtId="3" fontId="35" fillId="9" borderId="7" xfId="0" applyNumberFormat="1" applyFont="1" applyFill="1" applyBorder="1"/>
    <xf numFmtId="164" fontId="35" fillId="9" borderId="8" xfId="0" applyNumberFormat="1" applyFont="1" applyFill="1" applyBorder="1"/>
    <xf numFmtId="164" fontId="35" fillId="9" borderId="7" xfId="0" applyNumberFormat="1" applyFont="1" applyFill="1" applyBorder="1"/>
    <xf numFmtId="10" fontId="35" fillId="9" borderId="8" xfId="0" applyNumberFormat="1" applyFont="1" applyFill="1" applyBorder="1"/>
    <xf numFmtId="3" fontId="39" fillId="9" borderId="0" xfId="0" applyNumberFormat="1" applyFont="1" applyFill="1" applyAlignment="1">
      <alignment horizontal="right"/>
    </xf>
    <xf numFmtId="3" fontId="34" fillId="9" borderId="0" xfId="0" applyNumberFormat="1" applyFont="1" applyFill="1"/>
    <xf numFmtId="0" fontId="40" fillId="9" borderId="0" xfId="0" applyFont="1" applyFill="1"/>
    <xf numFmtId="0" fontId="37" fillId="9" borderId="14" xfId="0" applyFont="1" applyFill="1" applyBorder="1"/>
    <xf numFmtId="0" fontId="37" fillId="9" borderId="16" xfId="0" applyFont="1" applyFill="1" applyBorder="1"/>
    <xf numFmtId="0" fontId="34" fillId="9" borderId="0" xfId="0" applyFont="1" applyFill="1" applyAlignment="1">
      <alignment vertical="center" wrapText="1"/>
    </xf>
    <xf numFmtId="3" fontId="34" fillId="9" borderId="0" xfId="0" applyNumberFormat="1" applyFont="1" applyFill="1" applyAlignment="1">
      <alignment vertical="center" wrapText="1"/>
    </xf>
    <xf numFmtId="0" fontId="0" fillId="9" borderId="14" xfId="0" applyFill="1" applyBorder="1"/>
    <xf numFmtId="0" fontId="35" fillId="9" borderId="15" xfId="0" applyFont="1" applyFill="1" applyBorder="1" applyAlignment="1">
      <alignment horizontal="right"/>
    </xf>
    <xf numFmtId="0" fontId="35" fillId="9" borderId="16" xfId="0" applyFont="1" applyFill="1" applyBorder="1" applyAlignment="1">
      <alignment horizontal="right"/>
    </xf>
    <xf numFmtId="0" fontId="0" fillId="9" borderId="1" xfId="0" applyFill="1" applyBorder="1"/>
    <xf numFmtId="10" fontId="34" fillId="9" borderId="0" xfId="0" applyNumberFormat="1" applyFont="1" applyFill="1" applyAlignment="1">
      <alignment vertical="center" wrapText="1"/>
    </xf>
    <xf numFmtId="1" fontId="34" fillId="9" borderId="0" xfId="0" applyNumberFormat="1" applyFont="1" applyFill="1"/>
    <xf numFmtId="0" fontId="41" fillId="9" borderId="0" xfId="0" applyFont="1" applyFill="1"/>
    <xf numFmtId="10" fontId="41" fillId="9" borderId="0" xfId="0" applyNumberFormat="1" applyFont="1" applyFill="1"/>
    <xf numFmtId="3" fontId="35" fillId="9" borderId="1" xfId="0" applyNumberFormat="1" applyFont="1" applyFill="1" applyBorder="1"/>
    <xf numFmtId="164" fontId="35" fillId="9" borderId="2" xfId="0" applyNumberFormat="1" applyFont="1" applyFill="1" applyBorder="1"/>
    <xf numFmtId="170" fontId="35" fillId="9" borderId="3" xfId="0" applyNumberFormat="1" applyFont="1" applyFill="1" applyBorder="1" applyAlignment="1">
      <alignment horizontal="right"/>
    </xf>
    <xf numFmtId="170" fontId="35" fillId="9" borderId="5" xfId="0" applyNumberFormat="1" applyFont="1" applyFill="1" applyBorder="1" applyAlignment="1">
      <alignment horizontal="right"/>
    </xf>
    <xf numFmtId="3" fontId="35" fillId="9" borderId="4" xfId="0" applyNumberFormat="1" applyFont="1" applyFill="1" applyBorder="1"/>
    <xf numFmtId="4" fontId="35" fillId="9" borderId="0" xfId="0" applyNumberFormat="1" applyFont="1" applyFill="1"/>
    <xf numFmtId="10" fontId="35" fillId="9" borderId="5" xfId="0" applyNumberFormat="1" applyFont="1" applyFill="1" applyBorder="1" applyAlignment="1">
      <alignment horizontal="right"/>
    </xf>
    <xf numFmtId="0" fontId="40" fillId="9" borderId="0" xfId="0" applyFont="1" applyFill="1" applyAlignment="1">
      <alignment vertical="center" wrapText="1"/>
    </xf>
    <xf numFmtId="3" fontId="40" fillId="9" borderId="0" xfId="0" applyNumberFormat="1" applyFont="1" applyFill="1" applyAlignment="1">
      <alignment vertical="center" wrapText="1"/>
    </xf>
    <xf numFmtId="10" fontId="34" fillId="9" borderId="0" xfId="0" applyNumberFormat="1" applyFont="1" applyFill="1"/>
    <xf numFmtId="3" fontId="35" fillId="9" borderId="18" xfId="0" applyNumberFormat="1" applyFont="1" applyFill="1" applyBorder="1"/>
    <xf numFmtId="4" fontId="35" fillId="9" borderId="18" xfId="0" applyNumberFormat="1" applyFont="1" applyFill="1" applyBorder="1"/>
    <xf numFmtId="10" fontId="35" fillId="9" borderId="19" xfId="0" applyNumberFormat="1" applyFont="1" applyFill="1" applyBorder="1"/>
    <xf numFmtId="168" fontId="35" fillId="9" borderId="8" xfId="0" applyNumberFormat="1" applyFont="1" applyFill="1" applyBorder="1"/>
    <xf numFmtId="9" fontId="34" fillId="9" borderId="0" xfId="0" applyNumberFormat="1" applyFont="1" applyFill="1"/>
    <xf numFmtId="4" fontId="34" fillId="9" borderId="0" xfId="0" applyNumberFormat="1" applyFont="1" applyFill="1"/>
    <xf numFmtId="3" fontId="35" fillId="9" borderId="6" xfId="0" applyNumberFormat="1" applyFont="1" applyFill="1" applyBorder="1"/>
    <xf numFmtId="170" fontId="35" fillId="9" borderId="8" xfId="0" applyNumberFormat="1" applyFont="1" applyFill="1" applyBorder="1" applyAlignment="1">
      <alignment horizontal="right"/>
    </xf>
    <xf numFmtId="0" fontId="38" fillId="9" borderId="20" xfId="0" applyFont="1" applyFill="1" applyBorder="1" applyAlignment="1">
      <alignment wrapText="1"/>
    </xf>
    <xf numFmtId="0" fontId="34" fillId="9" borderId="0" xfId="0" applyFont="1" applyFill="1" applyAlignment="1">
      <alignment horizontal="center"/>
    </xf>
    <xf numFmtId="0" fontId="35" fillId="9" borderId="4" xfId="0" applyFont="1" applyFill="1" applyBorder="1" applyAlignment="1">
      <alignment wrapText="1"/>
    </xf>
    <xf numFmtId="9" fontId="35" fillId="9" borderId="0" xfId="0" applyNumberFormat="1" applyFont="1" applyFill="1"/>
    <xf numFmtId="170" fontId="35" fillId="9" borderId="19" xfId="0" applyNumberFormat="1" applyFont="1" applyFill="1" applyBorder="1" applyAlignment="1">
      <alignment horizontal="right"/>
    </xf>
    <xf numFmtId="0" fontId="35" fillId="9" borderId="18" xfId="0" applyFont="1" applyFill="1" applyBorder="1"/>
    <xf numFmtId="0" fontId="34" fillId="9" borderId="0" xfId="0" applyFont="1" applyFill="1" applyAlignment="1">
      <alignment wrapText="1"/>
    </xf>
    <xf numFmtId="9" fontId="35" fillId="9" borderId="22" xfId="0" applyNumberFormat="1" applyFont="1" applyFill="1" applyBorder="1" applyAlignment="1">
      <alignment horizontal="right"/>
    </xf>
    <xf numFmtId="0" fontId="35" fillId="9" borderId="22" xfId="0" applyFont="1" applyFill="1" applyBorder="1" applyAlignment="1">
      <alignment horizontal="right" wrapText="1"/>
    </xf>
    <xf numFmtId="0" fontId="35" fillId="9" borderId="25" xfId="0" applyFont="1" applyFill="1" applyBorder="1" applyAlignment="1">
      <alignment horizontal="right" wrapText="1"/>
    </xf>
    <xf numFmtId="0" fontId="35" fillId="9" borderId="23" xfId="0" applyFont="1" applyFill="1" applyBorder="1" applyAlignment="1">
      <alignment horizontal="right" wrapText="1"/>
    </xf>
    <xf numFmtId="164" fontId="35" fillId="9" borderId="0" xfId="0" quotePrefix="1" applyNumberFormat="1" applyFont="1" applyFill="1" applyAlignment="1">
      <alignment horizontal="right"/>
    </xf>
    <xf numFmtId="164" fontId="35" fillId="9" borderId="26" xfId="0" applyNumberFormat="1" applyFont="1" applyFill="1" applyBorder="1" applyAlignment="1">
      <alignment horizontal="right"/>
    </xf>
    <xf numFmtId="164" fontId="35" fillId="9" borderId="27" xfId="0" applyNumberFormat="1" applyFont="1" applyFill="1" applyBorder="1" applyAlignment="1">
      <alignment horizontal="right"/>
    </xf>
    <xf numFmtId="170" fontId="35" fillId="9" borderId="7" xfId="0" applyNumberFormat="1" applyFont="1" applyFill="1" applyBorder="1" applyAlignment="1">
      <alignment horizontal="right"/>
    </xf>
    <xf numFmtId="170" fontId="35" fillId="9" borderId="28" xfId="0" applyNumberFormat="1" applyFont="1" applyFill="1" applyBorder="1" applyAlignment="1">
      <alignment horizontal="right"/>
    </xf>
    <xf numFmtId="170" fontId="35" fillId="9" borderId="24" xfId="0" applyNumberFormat="1" applyFont="1" applyFill="1" applyBorder="1" applyAlignment="1">
      <alignment horizontal="right"/>
    </xf>
    <xf numFmtId="9" fontId="35" fillId="9" borderId="0" xfId="0" applyNumberFormat="1" applyFont="1" applyFill="1" applyAlignment="1">
      <alignment horizontal="right"/>
    </xf>
    <xf numFmtId="1" fontId="35" fillId="9" borderId="22" xfId="0" applyNumberFormat="1" applyFont="1" applyFill="1" applyBorder="1" applyAlignment="1">
      <alignment horizontal="right"/>
    </xf>
    <xf numFmtId="0" fontId="35" fillId="9" borderId="29" xfId="0" applyFont="1" applyFill="1" applyBorder="1"/>
    <xf numFmtId="164" fontId="35" fillId="9" borderId="30" xfId="0" applyNumberFormat="1" applyFont="1" applyFill="1" applyBorder="1"/>
    <xf numFmtId="164" fontId="35" fillId="9" borderId="31" xfId="0" applyNumberFormat="1" applyFont="1" applyFill="1" applyBorder="1"/>
    <xf numFmtId="168" fontId="35" fillId="9" borderId="28" xfId="0" applyNumberFormat="1" applyFont="1" applyFill="1" applyBorder="1" applyAlignment="1">
      <alignment horizontal="right"/>
    </xf>
    <xf numFmtId="0" fontId="35" fillId="9" borderId="21" xfId="0" applyFont="1" applyFill="1" applyBorder="1" applyAlignment="1">
      <alignment horizontal="right" wrapText="1"/>
    </xf>
    <xf numFmtId="164" fontId="35" fillId="9" borderId="5" xfId="0" applyNumberFormat="1" applyFont="1" applyFill="1" applyBorder="1"/>
    <xf numFmtId="0" fontId="38" fillId="9" borderId="1" xfId="0" applyFont="1" applyFill="1" applyBorder="1"/>
    <xf numFmtId="0" fontId="35" fillId="9" borderId="18" xfId="0" applyFont="1" applyFill="1" applyBorder="1" applyAlignment="1">
      <alignment horizontal="right"/>
    </xf>
    <xf numFmtId="0" fontId="35" fillId="9" borderId="19" xfId="0" applyFont="1" applyFill="1" applyBorder="1" applyAlignment="1">
      <alignment horizontal="right"/>
    </xf>
    <xf numFmtId="169" fontId="34" fillId="9" borderId="0" xfId="0" applyNumberFormat="1" applyFont="1" applyFill="1"/>
    <xf numFmtId="10" fontId="34" fillId="9" borderId="0" xfId="0" applyNumberFormat="1" applyFont="1" applyFill="1" applyAlignment="1">
      <alignment horizontal="right"/>
    </xf>
    <xf numFmtId="9" fontId="34" fillId="9" borderId="0" xfId="0" applyNumberFormat="1" applyFont="1" applyFill="1" applyAlignment="1">
      <alignment horizontal="right"/>
    </xf>
    <xf numFmtId="14" fontId="34" fillId="9" borderId="0" xfId="0" applyNumberFormat="1" applyFont="1" applyFill="1"/>
    <xf numFmtId="10" fontId="34" fillId="9" borderId="22" xfId="0" applyNumberFormat="1" applyFont="1" applyFill="1" applyBorder="1" applyAlignment="1">
      <alignment horizontal="right"/>
    </xf>
    <xf numFmtId="9" fontId="34" fillId="9" borderId="22" xfId="0" applyNumberFormat="1" applyFont="1" applyFill="1" applyBorder="1" applyAlignment="1">
      <alignment horizontal="right"/>
    </xf>
    <xf numFmtId="10" fontId="34" fillId="9" borderId="21" xfId="0" applyNumberFormat="1" applyFont="1" applyFill="1" applyBorder="1" applyAlignment="1">
      <alignment horizontal="right"/>
    </xf>
    <xf numFmtId="168" fontId="35" fillId="9" borderId="7" xfId="0" applyNumberFormat="1" applyFont="1" applyFill="1" applyBorder="1"/>
    <xf numFmtId="9" fontId="34" fillId="9" borderId="7" xfId="0" applyNumberFormat="1" applyFont="1" applyFill="1" applyBorder="1" applyAlignment="1">
      <alignment horizontal="right"/>
    </xf>
    <xf numFmtId="10" fontId="34" fillId="9" borderId="8" xfId="0" applyNumberFormat="1" applyFont="1" applyFill="1" applyBorder="1" applyAlignment="1">
      <alignment horizontal="right"/>
    </xf>
    <xf numFmtId="0" fontId="42" fillId="9" borderId="0" xfId="0" applyFont="1" applyFill="1"/>
    <xf numFmtId="0" fontId="34" fillId="9" borderId="21" xfId="0" applyFont="1" applyFill="1" applyBorder="1"/>
    <xf numFmtId="170" fontId="0" fillId="9" borderId="5" xfId="0" applyNumberFormat="1" applyFill="1" applyBorder="1" applyAlignment="1">
      <alignment horizontal="right"/>
    </xf>
    <xf numFmtId="170" fontId="39" fillId="9" borderId="8" xfId="0" applyNumberFormat="1" applyFont="1" applyFill="1" applyBorder="1" applyAlignment="1">
      <alignment horizontal="right"/>
    </xf>
    <xf numFmtId="164" fontId="34" fillId="9" borderId="0" xfId="0" applyNumberFormat="1" applyFont="1" applyFill="1"/>
    <xf numFmtId="0" fontId="0" fillId="9" borderId="32" xfId="0" applyFill="1" applyBorder="1"/>
    <xf numFmtId="2" fontId="0" fillId="9" borderId="33" xfId="0" applyNumberFormat="1" applyFill="1" applyBorder="1"/>
    <xf numFmtId="2" fontId="0" fillId="9" borderId="34" xfId="0" applyNumberFormat="1" applyFill="1" applyBorder="1"/>
    <xf numFmtId="2" fontId="0" fillId="9" borderId="35" xfId="0" applyNumberFormat="1" applyFill="1" applyBorder="1"/>
    <xf numFmtId="0" fontId="0" fillId="9" borderId="36" xfId="0" applyFill="1" applyBorder="1"/>
    <xf numFmtId="2" fontId="0" fillId="9" borderId="37" xfId="0" applyNumberFormat="1" applyFill="1" applyBorder="1"/>
    <xf numFmtId="2" fontId="0" fillId="9" borderId="38" xfId="0" applyNumberFormat="1" applyFill="1" applyBorder="1"/>
    <xf numFmtId="2" fontId="0" fillId="9" borderId="39" xfId="0" applyNumberFormat="1" applyFill="1" applyBorder="1"/>
    <xf numFmtId="0" fontId="0" fillId="9" borderId="40" xfId="0" applyFill="1" applyBorder="1"/>
    <xf numFmtId="2" fontId="0" fillId="9" borderId="41" xfId="0" applyNumberFormat="1" applyFill="1" applyBorder="1"/>
    <xf numFmtId="2" fontId="0" fillId="9" borderId="42" xfId="0" applyNumberFormat="1" applyFill="1" applyBorder="1"/>
    <xf numFmtId="2" fontId="0" fillId="9" borderId="43" xfId="0" applyNumberFormat="1" applyFill="1" applyBorder="1"/>
    <xf numFmtId="166" fontId="0" fillId="9" borderId="44" xfId="0" applyNumberFormat="1" applyFill="1" applyBorder="1"/>
    <xf numFmtId="166" fontId="0" fillId="9" borderId="45" xfId="0" applyNumberFormat="1" applyFill="1" applyBorder="1"/>
    <xf numFmtId="166" fontId="0" fillId="9" borderId="46" xfId="0" applyNumberFormat="1" applyFill="1" applyBorder="1"/>
    <xf numFmtId="164" fontId="0" fillId="9" borderId="33" xfId="0" applyNumberFormat="1" applyFill="1" applyBorder="1"/>
    <xf numFmtId="164" fontId="0" fillId="9" borderId="34" xfId="0" applyNumberFormat="1" applyFill="1" applyBorder="1"/>
    <xf numFmtId="4" fontId="0" fillId="9" borderId="33" xfId="0" applyNumberFormat="1" applyFill="1" applyBorder="1"/>
    <xf numFmtId="164" fontId="0" fillId="9" borderId="35" xfId="0" applyNumberFormat="1" applyFill="1" applyBorder="1"/>
    <xf numFmtId="164" fontId="0" fillId="9" borderId="37" xfId="0" applyNumberFormat="1" applyFill="1" applyBorder="1"/>
    <xf numFmtId="164" fontId="0" fillId="9" borderId="38" xfId="0" applyNumberFormat="1" applyFill="1" applyBorder="1"/>
    <xf numFmtId="4" fontId="0" fillId="9" borderId="37" xfId="0" applyNumberFormat="1" applyFill="1" applyBorder="1"/>
    <xf numFmtId="164" fontId="0" fillId="9" borderId="39" xfId="0" applyNumberFormat="1" applyFill="1" applyBorder="1"/>
    <xf numFmtId="4" fontId="0" fillId="9" borderId="41" xfId="0" applyNumberFormat="1" applyFill="1" applyBorder="1"/>
    <xf numFmtId="4" fontId="0" fillId="9" borderId="42" xfId="0" applyNumberFormat="1" applyFill="1" applyBorder="1"/>
    <xf numFmtId="4" fontId="0" fillId="9" borderId="43" xfId="0" applyNumberFormat="1" applyFill="1" applyBorder="1"/>
    <xf numFmtId="164" fontId="0" fillId="9" borderId="44" xfId="0" applyNumberFormat="1" applyFill="1" applyBorder="1"/>
    <xf numFmtId="164" fontId="0" fillId="9" borderId="45" xfId="0" applyNumberFormat="1" applyFill="1" applyBorder="1"/>
    <xf numFmtId="164" fontId="0" fillId="9" borderId="46" xfId="0" applyNumberFormat="1" applyFill="1" applyBorder="1"/>
    <xf numFmtId="4" fontId="35" fillId="9" borderId="5" xfId="0" applyNumberFormat="1" applyFont="1" applyFill="1" applyBorder="1"/>
    <xf numFmtId="0" fontId="35" fillId="9" borderId="6" xfId="0" applyFont="1" applyFill="1" applyBorder="1" applyAlignment="1">
      <alignment wrapText="1"/>
    </xf>
    <xf numFmtId="4" fontId="35" fillId="9" borderId="7" xfId="0" applyNumberFormat="1" applyFont="1" applyFill="1" applyBorder="1"/>
    <xf numFmtId="0" fontId="35" fillId="9" borderId="2" xfId="0" applyFont="1" applyFill="1" applyBorder="1" applyAlignment="1">
      <alignment horizontal="center"/>
    </xf>
    <xf numFmtId="0" fontId="35" fillId="9" borderId="3" xfId="0" applyFont="1" applyFill="1" applyBorder="1" applyAlignment="1">
      <alignment horizontal="center"/>
    </xf>
    <xf numFmtId="0" fontId="35" fillId="9" borderId="4" xfId="0" applyFont="1" applyFill="1" applyBorder="1" applyAlignment="1">
      <alignment horizontal="left" vertical="top"/>
    </xf>
    <xf numFmtId="0" fontId="35" fillId="9" borderId="5" xfId="0" applyFont="1" applyFill="1" applyBorder="1" applyAlignment="1">
      <alignment horizontal="left" vertical="top"/>
    </xf>
    <xf numFmtId="0" fontId="35" fillId="9" borderId="6" xfId="0" applyFont="1" applyFill="1" applyBorder="1" applyAlignment="1">
      <alignment horizontal="left" vertical="top"/>
    </xf>
    <xf numFmtId="0" fontId="35" fillId="9" borderId="8" xfId="0" applyFont="1" applyFill="1" applyBorder="1" applyAlignment="1">
      <alignment horizontal="left" vertical="top"/>
    </xf>
    <xf numFmtId="171" fontId="35" fillId="9" borderId="7" xfId="0" applyNumberFormat="1" applyFont="1" applyFill="1" applyBorder="1" applyAlignment="1">
      <alignment horizontal="left"/>
    </xf>
    <xf numFmtId="0" fontId="35" fillId="9" borderId="7" xfId="0" applyFont="1" applyFill="1" applyBorder="1" applyAlignment="1">
      <alignment horizontal="left"/>
    </xf>
    <xf numFmtId="0" fontId="19" fillId="2" borderId="0" xfId="0" applyFont="1" applyFill="1" applyAlignment="1" applyProtection="1">
      <alignment horizontal="center"/>
      <protection locked="0"/>
    </xf>
    <xf numFmtId="0" fontId="19" fillId="3" borderId="0" xfId="0" applyFont="1" applyFill="1" applyAlignment="1" applyProtection="1">
      <alignment horizontal="center"/>
      <protection locked="0"/>
    </xf>
    <xf numFmtId="0" fontId="13" fillId="0" borderId="0" xfId="0" applyFont="1" applyAlignment="1">
      <alignment horizontal="center" vertical="center"/>
    </xf>
    <xf numFmtId="0" fontId="19" fillId="0" borderId="0" xfId="0" applyFont="1" applyAlignment="1" applyProtection="1">
      <protection locked="0"/>
    </xf>
    <xf numFmtId="0" fontId="3" fillId="0" borderId="0" xfId="0" applyFont="1" applyAlignment="1" applyProtection="1">
      <protection locked="0"/>
    </xf>
  </cellXfs>
  <cellStyles count="7">
    <cellStyle name="Comma 5" xfId="4" xr:uid="{31CD9ABA-9641-431B-A60D-6D8318DCA09E}"/>
    <cellStyle name="Hyperlink" xfId="1" builtinId="8"/>
    <cellStyle name="Hyperlink 3" xfId="5" xr:uid="{BD851F2D-FAE7-44EA-9128-BF39EC0E8C01}"/>
    <cellStyle name="Normal" xfId="0" builtinId="0"/>
    <cellStyle name="Normal 16" xfId="6" xr:uid="{3ACD3D3F-51B5-480D-A677-AF3A5CB2ED06}"/>
    <cellStyle name="Normal 2" xfId="2" xr:uid="{B308F697-AEB2-4224-9446-203853D0387A}"/>
    <cellStyle name="Percent 2" xfId="3" xr:uid="{18F7DCAB-92CA-4BD0-9540-1C3BD8CC1879}"/>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666750</xdr:colOff>
      <xdr:row>12</xdr:row>
      <xdr:rowOff>19050</xdr:rowOff>
    </xdr:from>
    <xdr:ext cx="4924425" cy="1381125"/>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4924425" cy="13811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2.%20HTT%20Public%20Sector%20Asset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3.%20HTT%20Shipping%20Asse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2"/>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3"/>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5"/>
  <cols>
    <col min="1" max="1" width="242" style="5" customWidth="1"/>
    <col min="2" max="2" width="9" style="5" customWidth="1"/>
    <col min="3" max="16384" width="9" style="5"/>
  </cols>
  <sheetData>
    <row r="1" spans="1:1" ht="31.5" customHeight="1">
      <c r="A1" s="4" t="s">
        <v>0</v>
      </c>
    </row>
    <row r="3" spans="1:1">
      <c r="A3" s="6"/>
    </row>
    <row r="4" spans="1:1" ht="34.5" customHeight="1">
      <c r="A4" s="7" t="s">
        <v>1</v>
      </c>
    </row>
    <row r="5" spans="1:1" ht="34.5" customHeight="1">
      <c r="A5" s="7" t="s">
        <v>2</v>
      </c>
    </row>
    <row r="6" spans="1:1" ht="34.5" customHeight="1">
      <c r="A6" s="7" t="s">
        <v>3</v>
      </c>
    </row>
    <row r="7" spans="1:1" ht="17.25" customHeight="1">
      <c r="A7" s="7"/>
    </row>
    <row r="8" spans="1:1" ht="18.75" customHeight="1">
      <c r="A8" s="8" t="s">
        <v>4</v>
      </c>
    </row>
    <row r="9" spans="1:1" ht="34.5" customHeight="1">
      <c r="A9" s="9" t="s">
        <v>5</v>
      </c>
    </row>
    <row r="10" spans="1:1" ht="69" customHeight="1">
      <c r="A10" s="10" t="s">
        <v>6</v>
      </c>
    </row>
    <row r="11" spans="1:1" ht="34.5" customHeight="1">
      <c r="A11" s="10" t="s">
        <v>7</v>
      </c>
    </row>
    <row r="12" spans="1:1" ht="17.25" customHeight="1">
      <c r="A12" s="10" t="s">
        <v>8</v>
      </c>
    </row>
    <row r="13" spans="1:1" ht="17.25" customHeight="1">
      <c r="A13" s="10" t="s">
        <v>9</v>
      </c>
    </row>
    <row r="14" spans="1:1" ht="34.5" customHeight="1">
      <c r="A14" s="10" t="s">
        <v>10</v>
      </c>
    </row>
    <row r="15" spans="1:1" ht="17.25" customHeight="1">
      <c r="A15" s="10"/>
    </row>
    <row r="16" spans="1:1" ht="18.75" customHeight="1">
      <c r="A16" s="8" t="s">
        <v>11</v>
      </c>
    </row>
    <row r="17" spans="1:1" ht="17.25" customHeight="1">
      <c r="A17" s="11" t="s">
        <v>12</v>
      </c>
    </row>
    <row r="18" spans="1:1" ht="34.5" customHeight="1">
      <c r="A18" s="105" t="s">
        <v>13</v>
      </c>
    </row>
    <row r="19" spans="1:1" ht="34.5" customHeight="1">
      <c r="A19" s="105" t="s">
        <v>14</v>
      </c>
    </row>
    <row r="20" spans="1:1" ht="51.75" customHeight="1">
      <c r="A20" s="105" t="s">
        <v>15</v>
      </c>
    </row>
    <row r="21" spans="1:1" ht="86.25" customHeight="1">
      <c r="A21" s="105" t="s">
        <v>16</v>
      </c>
    </row>
    <row r="22" spans="1:1" ht="51.75" customHeight="1">
      <c r="A22" s="105" t="s">
        <v>17</v>
      </c>
    </row>
    <row r="23" spans="1:1" ht="34.5" customHeight="1">
      <c r="A23" s="105" t="s">
        <v>18</v>
      </c>
    </row>
    <row r="24" spans="1:1" ht="17.25" customHeight="1">
      <c r="A24" s="105" t="s">
        <v>19</v>
      </c>
    </row>
    <row r="25" spans="1:1" ht="17.25" customHeight="1">
      <c r="A25" s="11" t="s">
        <v>20</v>
      </c>
    </row>
    <row r="26" spans="1:1" ht="51.75" customHeight="1">
      <c r="A26" s="9" t="s">
        <v>21</v>
      </c>
    </row>
    <row r="27" spans="1:1" ht="17.25" customHeight="1">
      <c r="A27" s="9" t="s">
        <v>22</v>
      </c>
    </row>
    <row r="28" spans="1:1" ht="17.25" customHeight="1">
      <c r="A28" s="11" t="s">
        <v>23</v>
      </c>
    </row>
    <row r="29" spans="1:1" ht="34.5" customHeight="1">
      <c r="A29" s="105" t="s">
        <v>24</v>
      </c>
    </row>
    <row r="30" spans="1:1" ht="34.5" customHeight="1">
      <c r="A30" s="105" t="s">
        <v>25</v>
      </c>
    </row>
    <row r="31" spans="1:1" ht="34.5" customHeight="1">
      <c r="A31" s="105" t="s">
        <v>26</v>
      </c>
    </row>
    <row r="32" spans="1:1" ht="34.5" customHeight="1">
      <c r="A32" s="105" t="s">
        <v>27</v>
      </c>
    </row>
    <row r="33" spans="1:1" ht="17.25" customHeight="1">
      <c r="A33" s="105"/>
    </row>
    <row r="34" spans="1:1" ht="18.75" customHeight="1">
      <c r="A34" s="8" t="s">
        <v>28</v>
      </c>
    </row>
    <row r="35" spans="1:1" ht="17.25" customHeight="1">
      <c r="A35" s="11" t="s">
        <v>29</v>
      </c>
    </row>
    <row r="36" spans="1:1" ht="34.5" customHeight="1">
      <c r="A36" s="105" t="s">
        <v>30</v>
      </c>
    </row>
    <row r="37" spans="1:1" ht="34.5" customHeight="1">
      <c r="A37" s="105" t="s">
        <v>31</v>
      </c>
    </row>
    <row r="38" spans="1:1" ht="34.5" customHeight="1">
      <c r="A38" s="105" t="s">
        <v>32</v>
      </c>
    </row>
    <row r="39" spans="1:1" ht="17.25" customHeight="1">
      <c r="A39" s="105" t="s">
        <v>33</v>
      </c>
    </row>
    <row r="40" spans="1:1" ht="34.5" customHeight="1">
      <c r="A40" s="105" t="s">
        <v>34</v>
      </c>
    </row>
    <row r="41" spans="1:1" ht="17.25" customHeight="1">
      <c r="A41" s="11" t="s">
        <v>35</v>
      </c>
    </row>
    <row r="42" spans="1:1" ht="17.25" customHeight="1">
      <c r="A42" s="105" t="s">
        <v>36</v>
      </c>
    </row>
    <row r="43" spans="1:1" ht="17.25" customHeight="1">
      <c r="A43" s="9" t="s">
        <v>37</v>
      </c>
    </row>
    <row r="44" spans="1:1" ht="17.25" customHeight="1">
      <c r="A44" s="11" t="s">
        <v>38</v>
      </c>
    </row>
    <row r="45" spans="1:1" ht="34.5" customHeight="1">
      <c r="A45" s="9" t="s">
        <v>39</v>
      </c>
    </row>
    <row r="46" spans="1:1" ht="34.5" customHeight="1">
      <c r="A46" s="105" t="s">
        <v>40</v>
      </c>
    </row>
    <row r="47" spans="1:1" ht="34.5" customHeight="1">
      <c r="A47" s="105" t="s">
        <v>41</v>
      </c>
    </row>
    <row r="48" spans="1:1" ht="17.25" customHeight="1">
      <c r="A48" s="105" t="s">
        <v>42</v>
      </c>
    </row>
    <row r="49" spans="1:1" ht="17.25" customHeight="1">
      <c r="A49" s="9" t="s">
        <v>43</v>
      </c>
    </row>
    <row r="50" spans="1:1" ht="17.25" customHeight="1">
      <c r="A50" s="11" t="s">
        <v>44</v>
      </c>
    </row>
    <row r="51" spans="1:1" ht="34.5" customHeight="1">
      <c r="A51" s="9" t="s">
        <v>45</v>
      </c>
    </row>
    <row r="52" spans="1:1" ht="17.25" customHeight="1">
      <c r="A52" s="105" t="s">
        <v>46</v>
      </c>
    </row>
    <row r="53" spans="1:1" ht="34.5" customHeight="1">
      <c r="A53" s="9" t="s">
        <v>47</v>
      </c>
    </row>
    <row r="54" spans="1:1" ht="17.25" customHeight="1">
      <c r="A54" s="11" t="s">
        <v>48</v>
      </c>
    </row>
    <row r="55" spans="1:1" ht="17.25" customHeight="1">
      <c r="A55" s="9" t="s">
        <v>49</v>
      </c>
    </row>
    <row r="56" spans="1:1" ht="34.5" customHeight="1">
      <c r="A56" s="105" t="s">
        <v>50</v>
      </c>
    </row>
    <row r="57" spans="1:1" ht="17.25" customHeight="1">
      <c r="A57" s="105" t="s">
        <v>51</v>
      </c>
    </row>
    <row r="58" spans="1:1" ht="17.25" customHeight="1">
      <c r="A58" s="105" t="s">
        <v>52</v>
      </c>
    </row>
    <row r="59" spans="1:1" ht="17.25" customHeight="1">
      <c r="A59" s="11" t="s">
        <v>53</v>
      </c>
    </row>
    <row r="60" spans="1:1" ht="34.5" customHeight="1">
      <c r="A60" s="105" t="s">
        <v>54</v>
      </c>
    </row>
    <row r="61" spans="1:1" ht="17.25" customHeight="1">
      <c r="A61" s="12"/>
    </row>
    <row r="62" spans="1:1" ht="18.75" customHeight="1">
      <c r="A62" s="8" t="s">
        <v>55</v>
      </c>
    </row>
    <row r="63" spans="1:1" ht="17.25" customHeight="1">
      <c r="A63" s="11" t="s">
        <v>56</v>
      </c>
    </row>
    <row r="64" spans="1:1" ht="34.5" customHeight="1">
      <c r="A64" s="105" t="s">
        <v>57</v>
      </c>
    </row>
    <row r="65" spans="1:1" ht="17.25" customHeight="1">
      <c r="A65" s="105" t="s">
        <v>58</v>
      </c>
    </row>
    <row r="66" spans="1:1" ht="34.5" customHeight="1">
      <c r="A66" s="10" t="s">
        <v>59</v>
      </c>
    </row>
    <row r="67" spans="1:1" ht="34.5" customHeight="1">
      <c r="A67" s="10" t="s">
        <v>60</v>
      </c>
    </row>
    <row r="68" spans="1:1" ht="34.5" customHeight="1">
      <c r="A68" s="10" t="s">
        <v>61</v>
      </c>
    </row>
    <row r="69" spans="1:1" ht="17.25" customHeight="1">
      <c r="A69" s="13" t="s">
        <v>62</v>
      </c>
    </row>
    <row r="70" spans="1:1" ht="51.75" customHeight="1">
      <c r="A70" s="10" t="s">
        <v>63</v>
      </c>
    </row>
    <row r="71" spans="1:1" ht="17.25" customHeight="1">
      <c r="A71" s="10" t="s">
        <v>64</v>
      </c>
    </row>
    <row r="72" spans="1:1" ht="17.25" customHeight="1">
      <c r="A72" s="13" t="s">
        <v>65</v>
      </c>
    </row>
    <row r="73" spans="1:1" ht="17.25" customHeight="1">
      <c r="A73" s="10" t="s">
        <v>66</v>
      </c>
    </row>
    <row r="74" spans="1:1" ht="17.25" customHeight="1">
      <c r="A74" s="13" t="s">
        <v>67</v>
      </c>
    </row>
    <row r="75" spans="1:1" ht="34.5" customHeight="1">
      <c r="A75" s="10" t="s">
        <v>68</v>
      </c>
    </row>
    <row r="76" spans="1:1" ht="17.25" customHeight="1">
      <c r="A76" s="10" t="s">
        <v>69</v>
      </c>
    </row>
    <row r="77" spans="1:1" ht="51.75" customHeight="1">
      <c r="A77" s="10" t="s">
        <v>70</v>
      </c>
    </row>
    <row r="78" spans="1:1" ht="17.25" customHeight="1">
      <c r="A78" s="13" t="s">
        <v>71</v>
      </c>
    </row>
    <row r="79" spans="1:1" ht="17.25" customHeight="1">
      <c r="A79" s="9" t="s">
        <v>72</v>
      </c>
    </row>
    <row r="80" spans="1:1" ht="17.25" customHeight="1">
      <c r="A80" s="13" t="s">
        <v>73</v>
      </c>
    </row>
    <row r="81" spans="1:1" ht="34.5" customHeight="1">
      <c r="A81" s="10" t="s">
        <v>74</v>
      </c>
    </row>
    <row r="82" spans="1:1" ht="34.5" customHeight="1">
      <c r="A82" s="10" t="s">
        <v>75</v>
      </c>
    </row>
    <row r="83" spans="1:1" ht="34.5" customHeight="1">
      <c r="A83" s="10" t="s">
        <v>76</v>
      </c>
    </row>
    <row r="84" spans="1:1" ht="34.5" customHeight="1">
      <c r="A84" s="10" t="s">
        <v>77</v>
      </c>
    </row>
    <row r="85" spans="1:1" ht="34.5" customHeight="1">
      <c r="A85" s="10" t="s">
        <v>78</v>
      </c>
    </row>
    <row r="86" spans="1:1" ht="17.25" customHeight="1">
      <c r="A86" s="13" t="s">
        <v>79</v>
      </c>
    </row>
    <row r="87" spans="1:1" ht="17.25" customHeight="1">
      <c r="A87" s="10" t="s">
        <v>80</v>
      </c>
    </row>
    <row r="88" spans="1:1" ht="34.5" customHeight="1">
      <c r="A88" s="10" t="s">
        <v>81</v>
      </c>
    </row>
    <row r="89" spans="1:1" ht="17.25" customHeight="1">
      <c r="A89" s="13" t="s">
        <v>82</v>
      </c>
    </row>
    <row r="90" spans="1:1" ht="34.5" customHeight="1">
      <c r="A90" s="10" t="s">
        <v>83</v>
      </c>
    </row>
    <row r="91" spans="1:1" ht="17.25" customHeight="1">
      <c r="A91" s="13" t="s">
        <v>84</v>
      </c>
    </row>
    <row r="92" spans="1:1" ht="17.25" customHeight="1">
      <c r="A92" s="9" t="s">
        <v>85</v>
      </c>
    </row>
    <row r="93" spans="1:1" ht="17.25" customHeight="1">
      <c r="A93" s="10" t="s">
        <v>86</v>
      </c>
    </row>
    <row r="94" spans="1:1" ht="17.25" customHeight="1">
      <c r="A94" s="10"/>
    </row>
    <row r="95" spans="1:1" ht="18.75" customHeight="1">
      <c r="A95" s="8" t="s">
        <v>87</v>
      </c>
    </row>
    <row r="96" spans="1:1" ht="34.5" customHeight="1">
      <c r="A96" s="9" t="s">
        <v>88</v>
      </c>
    </row>
    <row r="97" spans="1:1" ht="17.25" customHeight="1">
      <c r="A97" s="9" t="s">
        <v>89</v>
      </c>
    </row>
    <row r="98" spans="1:1" ht="17.25" customHeight="1">
      <c r="A98" s="13" t="s">
        <v>90</v>
      </c>
    </row>
    <row r="99" spans="1:1" ht="17.25" customHeight="1">
      <c r="A99" s="7" t="s">
        <v>91</v>
      </c>
    </row>
    <row r="100" spans="1:1" ht="17.25" customHeight="1">
      <c r="A100" s="10" t="s">
        <v>92</v>
      </c>
    </row>
    <row r="101" spans="1:1" ht="17.25" customHeight="1">
      <c r="A101" s="10" t="s">
        <v>93</v>
      </c>
    </row>
    <row r="102" spans="1:1" ht="17.25" customHeight="1">
      <c r="A102" s="10" t="s">
        <v>94</v>
      </c>
    </row>
    <row r="103" spans="1:1" ht="17.25" customHeight="1">
      <c r="A103" s="10" t="s">
        <v>95</v>
      </c>
    </row>
    <row r="104" spans="1:1" ht="34.5" customHeight="1">
      <c r="A104" s="10" t="s">
        <v>96</v>
      </c>
    </row>
    <row r="105" spans="1:1" ht="17.25" customHeight="1">
      <c r="A105" s="7" t="s">
        <v>97</v>
      </c>
    </row>
    <row r="106" spans="1:1" ht="17.25" customHeight="1">
      <c r="A106" s="10" t="s">
        <v>98</v>
      </c>
    </row>
    <row r="107" spans="1:1" ht="17.25" customHeight="1">
      <c r="A107" s="10" t="s">
        <v>99</v>
      </c>
    </row>
    <row r="108" spans="1:1" ht="17.25" customHeight="1">
      <c r="A108" s="10" t="s">
        <v>100</v>
      </c>
    </row>
    <row r="109" spans="1:1" ht="17.25" customHeight="1">
      <c r="A109" s="10" t="s">
        <v>101</v>
      </c>
    </row>
    <row r="110" spans="1:1" ht="17.25" customHeight="1">
      <c r="A110" s="10" t="s">
        <v>102</v>
      </c>
    </row>
    <row r="111" spans="1:1" ht="17.25" customHeight="1">
      <c r="A111" s="10" t="s">
        <v>103</v>
      </c>
    </row>
    <row r="112" spans="1:1" ht="17.25" customHeight="1">
      <c r="A112" s="13" t="s">
        <v>104</v>
      </c>
    </row>
    <row r="113" spans="1:1" ht="17.25" customHeight="1">
      <c r="A113" s="10" t="s">
        <v>105</v>
      </c>
    </row>
    <row r="114" spans="1:1" ht="17.25" customHeight="1">
      <c r="A114" s="7" t="s">
        <v>106</v>
      </c>
    </row>
    <row r="115" spans="1:1" ht="17.25" customHeight="1">
      <c r="A115" s="10" t="s">
        <v>107</v>
      </c>
    </row>
    <row r="116" spans="1:1" ht="17.25" customHeight="1">
      <c r="A116" s="10" t="s">
        <v>108</v>
      </c>
    </row>
    <row r="117" spans="1:1" ht="17.25" customHeight="1">
      <c r="A117" s="7" t="s">
        <v>109</v>
      </c>
    </row>
    <row r="118" spans="1:1" ht="17.25" customHeight="1">
      <c r="A118" s="10" t="s">
        <v>110</v>
      </c>
    </row>
    <row r="119" spans="1:1" ht="17.25" customHeight="1">
      <c r="A119" s="10" t="s">
        <v>111</v>
      </c>
    </row>
    <row r="120" spans="1:1" ht="17.25" customHeight="1">
      <c r="A120" s="10" t="s">
        <v>112</v>
      </c>
    </row>
    <row r="121" spans="1:1" ht="17.25" customHeight="1">
      <c r="A121" s="13" t="s">
        <v>113</v>
      </c>
    </row>
    <row r="122" spans="1:1" ht="17.25" customHeight="1">
      <c r="A122" s="7" t="s">
        <v>114</v>
      </c>
    </row>
    <row r="123" spans="1:1" ht="17.25" customHeight="1">
      <c r="A123" s="7" t="s">
        <v>115</v>
      </c>
    </row>
    <row r="124" spans="1:1" ht="17.25" customHeight="1">
      <c r="A124" s="10" t="s">
        <v>116</v>
      </c>
    </row>
    <row r="125" spans="1:1" ht="17.25" customHeight="1">
      <c r="A125" s="10" t="s">
        <v>117</v>
      </c>
    </row>
    <row r="126" spans="1:1" ht="17.25" customHeight="1">
      <c r="A126" s="10" t="s">
        <v>118</v>
      </c>
    </row>
    <row r="127" spans="1:1" ht="17.25" customHeight="1">
      <c r="A127" s="10" t="s">
        <v>119</v>
      </c>
    </row>
    <row r="128" spans="1:1" ht="17.25" customHeight="1">
      <c r="A128" s="10" t="s">
        <v>120</v>
      </c>
    </row>
    <row r="129" spans="1:1" ht="17.25" customHeight="1">
      <c r="A129" s="13" t="s">
        <v>121</v>
      </c>
    </row>
    <row r="130" spans="1:1" ht="34.5" customHeight="1">
      <c r="A130" s="10" t="s">
        <v>122</v>
      </c>
    </row>
    <row r="131" spans="1:1" ht="69" customHeight="1">
      <c r="A131" s="10" t="s">
        <v>123</v>
      </c>
    </row>
    <row r="132" spans="1:1" ht="34.5" customHeight="1">
      <c r="A132" s="10" t="s">
        <v>124</v>
      </c>
    </row>
    <row r="133" spans="1:1" ht="17.25" customHeight="1">
      <c r="A133" s="13" t="s">
        <v>125</v>
      </c>
    </row>
    <row r="134" spans="1:1" ht="34.5" customHeight="1">
      <c r="A134" s="7" t="s">
        <v>126</v>
      </c>
    </row>
    <row r="135" spans="1:1" ht="17.25" customHeight="1">
      <c r="A135" s="7"/>
    </row>
    <row r="136" spans="1:1" ht="18.75" customHeight="1">
      <c r="A136" s="8" t="s">
        <v>127</v>
      </c>
    </row>
    <row r="137" spans="1:1" ht="17.25" customHeight="1">
      <c r="A137" s="10" t="s">
        <v>128</v>
      </c>
    </row>
    <row r="138" spans="1:1" ht="34.5" customHeight="1">
      <c r="A138" s="105" t="s">
        <v>129</v>
      </c>
    </row>
    <row r="139" spans="1:1" ht="34.5" customHeight="1">
      <c r="A139" s="105" t="s">
        <v>130</v>
      </c>
    </row>
    <row r="140" spans="1:1" ht="17.25" customHeight="1">
      <c r="A140" s="11" t="s">
        <v>131</v>
      </c>
    </row>
    <row r="141" spans="1:1" ht="17.25" customHeight="1">
      <c r="A141" s="12" t="s">
        <v>132</v>
      </c>
    </row>
    <row r="142" spans="1:1" ht="34.5" customHeight="1">
      <c r="A142" s="9" t="s">
        <v>133</v>
      </c>
    </row>
    <row r="143" spans="1:1" ht="17.25" customHeight="1">
      <c r="A143" s="105" t="s">
        <v>134</v>
      </c>
    </row>
    <row r="144" spans="1:1" ht="17.25" customHeight="1">
      <c r="A144" s="105" t="s">
        <v>135</v>
      </c>
    </row>
    <row r="145" spans="1:1" ht="17.25" customHeight="1">
      <c r="A145" s="12" t="s">
        <v>136</v>
      </c>
    </row>
    <row r="146" spans="1:1" ht="17.25" customHeight="1">
      <c r="A146" s="11" t="s">
        <v>137</v>
      </c>
    </row>
    <row r="147" spans="1:1" ht="17.25" customHeight="1">
      <c r="A147" s="12" t="s">
        <v>138</v>
      </c>
    </row>
    <row r="148" spans="1:1" ht="17.25" customHeight="1">
      <c r="A148" s="105" t="s">
        <v>139</v>
      </c>
    </row>
    <row r="149" spans="1:1" ht="17.25" customHeight="1">
      <c r="A149" s="105" t="s">
        <v>140</v>
      </c>
    </row>
    <row r="150" spans="1:1" ht="17.25" customHeight="1">
      <c r="A150" s="105" t="s">
        <v>141</v>
      </c>
    </row>
    <row r="151" spans="1:1" ht="34.5" customHeight="1">
      <c r="A151" s="12" t="s">
        <v>142</v>
      </c>
    </row>
    <row r="152" spans="1:1" ht="17.25" customHeight="1">
      <c r="A152" s="11" t="s">
        <v>143</v>
      </c>
    </row>
    <row r="153" spans="1:1" ht="17.25" customHeight="1">
      <c r="A153" s="105" t="s">
        <v>144</v>
      </c>
    </row>
    <row r="154" spans="1:1" ht="17.25" customHeight="1">
      <c r="A154" s="105" t="s">
        <v>145</v>
      </c>
    </row>
    <row r="155" spans="1:1" ht="17.25" customHeight="1">
      <c r="A155" s="105" t="s">
        <v>146</v>
      </c>
    </row>
    <row r="156" spans="1:1" ht="17.25" customHeight="1">
      <c r="A156" s="105" t="s">
        <v>147</v>
      </c>
    </row>
    <row r="157" spans="1:1" ht="34.5" customHeight="1">
      <c r="A157" s="105" t="s">
        <v>148</v>
      </c>
    </row>
    <row r="158" spans="1:1" ht="34.5" customHeight="1">
      <c r="A158" s="105" t="s">
        <v>149</v>
      </c>
    </row>
    <row r="159" spans="1:1" ht="17.25" customHeight="1">
      <c r="A159" s="11" t="s">
        <v>150</v>
      </c>
    </row>
    <row r="160" spans="1:1" ht="34.5" customHeight="1">
      <c r="A160" s="105" t="s">
        <v>151</v>
      </c>
    </row>
    <row r="161" spans="1:1" ht="34.5" customHeight="1">
      <c r="A161" s="105" t="s">
        <v>152</v>
      </c>
    </row>
    <row r="162" spans="1:1" ht="17.25" customHeight="1">
      <c r="A162" s="105" t="s">
        <v>153</v>
      </c>
    </row>
    <row r="163" spans="1:1" ht="17.25" customHeight="1">
      <c r="A163" s="11" t="s">
        <v>154</v>
      </c>
    </row>
    <row r="164" spans="1:1" ht="34.5" customHeight="1">
      <c r="A164" s="9" t="s">
        <v>155</v>
      </c>
    </row>
    <row r="165" spans="1:1" ht="34.5" customHeight="1">
      <c r="A165" s="105" t="s">
        <v>156</v>
      </c>
    </row>
    <row r="166" spans="1:1" ht="17.25" customHeight="1">
      <c r="A166" s="11" t="s">
        <v>157</v>
      </c>
    </row>
    <row r="167" spans="1:1" ht="17.25" customHeight="1">
      <c r="A167" s="105" t="s">
        <v>158</v>
      </c>
    </row>
    <row r="168" spans="1:1" ht="17.25" customHeight="1">
      <c r="A168" s="11" t="s">
        <v>159</v>
      </c>
    </row>
    <row r="169" spans="1:1" ht="17.25" customHeight="1">
      <c r="A169" s="9" t="s">
        <v>160</v>
      </c>
    </row>
    <row r="170" spans="1:1" ht="17.25" customHeight="1">
      <c r="A170" s="9"/>
    </row>
    <row r="171" spans="1:1" ht="17.25" customHeight="1">
      <c r="A171" s="9"/>
    </row>
    <row r="172" spans="1:1" ht="17.25" customHeight="1">
      <c r="A172" s="9"/>
    </row>
    <row r="173" spans="1:1" ht="17.25" customHeight="1">
      <c r="A173" s="9"/>
    </row>
    <row r="174" spans="1:1" ht="17.25" customHeight="1">
      <c r="A174" s="9"/>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P7" sqref="P7"/>
    </sheetView>
  </sheetViews>
  <sheetFormatPr defaultColWidth="8.85546875" defaultRowHeight="15"/>
  <cols>
    <col min="1" max="1" width="8.85546875" style="5" customWidth="1"/>
    <col min="2" max="10" width="12.28515625" style="5" customWidth="1"/>
    <col min="11" max="11" width="8.85546875" style="5" customWidth="1"/>
    <col min="12" max="16384" width="8.85546875" style="5"/>
  </cols>
  <sheetData>
    <row r="1" spans="2:10" ht="15.75" customHeigh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5" customHeight="1">
      <c r="B5" s="17"/>
      <c r="C5" s="18"/>
      <c r="D5" s="18"/>
      <c r="E5" s="106"/>
      <c r="F5" s="20" t="s">
        <v>161</v>
      </c>
      <c r="G5" s="18"/>
      <c r="H5" s="18"/>
      <c r="I5" s="18"/>
      <c r="J5" s="19"/>
    </row>
    <row r="6" spans="2:10" ht="41.25" customHeight="1">
      <c r="B6" s="17"/>
      <c r="C6" s="18"/>
      <c r="D6" s="354" t="s">
        <v>162</v>
      </c>
      <c r="E6" s="354"/>
      <c r="F6" s="354"/>
      <c r="G6" s="354"/>
      <c r="H6" s="354"/>
      <c r="I6" s="18"/>
      <c r="J6" s="19"/>
    </row>
    <row r="7" spans="2:10" ht="26.25" customHeight="1">
      <c r="B7" s="17"/>
      <c r="C7" s="18"/>
      <c r="D7" s="18"/>
      <c r="E7" s="18"/>
      <c r="F7" s="83" t="s">
        <v>163</v>
      </c>
      <c r="G7" s="18"/>
      <c r="H7" s="18"/>
      <c r="I7" s="18"/>
      <c r="J7" s="19"/>
    </row>
    <row r="8" spans="2:10" ht="26.25" customHeight="1">
      <c r="B8" s="17"/>
      <c r="C8" s="18"/>
      <c r="D8" s="18"/>
      <c r="E8" s="18"/>
      <c r="F8" s="83" t="s">
        <v>164</v>
      </c>
      <c r="G8" s="18"/>
      <c r="H8" s="18"/>
      <c r="I8" s="18"/>
      <c r="J8" s="19"/>
    </row>
    <row r="9" spans="2:10" ht="21" customHeight="1">
      <c r="B9" s="17"/>
      <c r="C9" s="18"/>
      <c r="D9" s="18"/>
      <c r="E9" s="18"/>
      <c r="F9" s="84" t="s">
        <v>165</v>
      </c>
      <c r="G9" s="18"/>
      <c r="H9" s="18"/>
      <c r="I9" s="18"/>
      <c r="J9" s="19"/>
    </row>
    <row r="10" spans="2:10" ht="21" customHeight="1">
      <c r="B10" s="17"/>
      <c r="C10" s="18"/>
      <c r="D10" s="18"/>
      <c r="E10" s="18"/>
      <c r="F10" s="84" t="s">
        <v>166</v>
      </c>
      <c r="G10" s="18"/>
      <c r="H10" s="18"/>
      <c r="I10" s="18"/>
      <c r="J10" s="19"/>
    </row>
    <row r="11" spans="2:10" ht="21" customHeight="1">
      <c r="B11" s="17"/>
      <c r="C11" s="18"/>
      <c r="D11" s="18"/>
      <c r="E11" s="18"/>
      <c r="F11" s="21"/>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2" t="s">
        <v>167</v>
      </c>
      <c r="G22" s="18"/>
      <c r="H22" s="18"/>
      <c r="I22" s="18"/>
      <c r="J22" s="19"/>
    </row>
    <row r="23" spans="2:10">
      <c r="B23" s="17"/>
      <c r="C23" s="18"/>
      <c r="D23" s="18"/>
      <c r="E23" s="18"/>
      <c r="F23" s="23"/>
      <c r="G23" s="18"/>
      <c r="H23" s="18"/>
      <c r="I23" s="18"/>
      <c r="J23" s="19"/>
    </row>
    <row r="24" spans="2:10" s="1" customFormat="1">
      <c r="B24" s="92"/>
      <c r="C24" s="93"/>
      <c r="D24" s="352" t="s">
        <v>168</v>
      </c>
      <c r="E24" s="355" t="s">
        <v>169</v>
      </c>
      <c r="F24" s="355"/>
      <c r="G24" s="355"/>
      <c r="H24" s="355"/>
      <c r="I24" s="93"/>
      <c r="J24" s="94"/>
    </row>
    <row r="25" spans="2:10" s="1" customFormat="1">
      <c r="B25" s="92"/>
      <c r="C25" s="93"/>
      <c r="D25" s="93"/>
      <c r="H25" s="93"/>
      <c r="I25" s="93"/>
      <c r="J25" s="94"/>
    </row>
    <row r="26" spans="2:10" s="1" customFormat="1">
      <c r="B26" s="92"/>
      <c r="C26" s="93"/>
      <c r="D26" s="352" t="s">
        <v>170</v>
      </c>
      <c r="E26" s="355"/>
      <c r="F26" s="355"/>
      <c r="G26" s="355"/>
      <c r="H26" s="355"/>
      <c r="I26" s="93"/>
      <c r="J26" s="94"/>
    </row>
    <row r="27" spans="2:10" s="1" customFormat="1">
      <c r="B27" s="92"/>
      <c r="C27" s="93"/>
      <c r="D27" s="2"/>
      <c r="E27" s="2"/>
      <c r="F27" s="2"/>
      <c r="G27" s="2"/>
      <c r="H27" s="2"/>
      <c r="I27" s="93"/>
      <c r="J27" s="94"/>
    </row>
    <row r="28" spans="2:10" s="1" customFormat="1">
      <c r="B28" s="92"/>
      <c r="C28" s="93"/>
      <c r="D28" s="352" t="s">
        <v>171</v>
      </c>
      <c r="E28" s="355" t="s">
        <v>169</v>
      </c>
      <c r="F28" s="355"/>
      <c r="G28" s="355"/>
      <c r="H28" s="355"/>
      <c r="I28" s="93"/>
      <c r="J28" s="94"/>
    </row>
    <row r="29" spans="2:10" s="1" customFormat="1">
      <c r="B29" s="92"/>
      <c r="C29" s="93"/>
      <c r="D29" s="2"/>
      <c r="E29" s="2"/>
      <c r="F29" s="2"/>
      <c r="G29" s="2"/>
      <c r="H29" s="2"/>
      <c r="I29" s="93"/>
      <c r="J29" s="94"/>
    </row>
    <row r="30" spans="2:10" s="1" customFormat="1">
      <c r="B30" s="92"/>
      <c r="C30" s="93"/>
      <c r="D30" s="352" t="s">
        <v>172</v>
      </c>
      <c r="E30" s="355" t="s">
        <v>169</v>
      </c>
      <c r="F30" s="355"/>
      <c r="G30" s="355"/>
      <c r="H30" s="355"/>
      <c r="I30" s="93"/>
      <c r="J30" s="94"/>
    </row>
    <row r="31" spans="2:10" s="1" customFormat="1">
      <c r="B31" s="92"/>
      <c r="C31" s="93"/>
      <c r="D31" s="2"/>
      <c r="E31" s="2"/>
      <c r="F31" s="2"/>
      <c r="G31" s="2"/>
      <c r="H31" s="2"/>
      <c r="I31" s="93"/>
      <c r="J31" s="94"/>
    </row>
    <row r="32" spans="2:10" s="1" customFormat="1">
      <c r="B32" s="92"/>
      <c r="C32" s="93"/>
      <c r="D32" s="352" t="s">
        <v>173</v>
      </c>
      <c r="E32" s="355" t="s">
        <v>169</v>
      </c>
      <c r="F32" s="355"/>
      <c r="G32" s="355"/>
      <c r="H32" s="355"/>
      <c r="I32" s="93"/>
      <c r="J32" s="94"/>
    </row>
    <row r="33" spans="2:10" s="1" customFormat="1">
      <c r="B33" s="92"/>
      <c r="C33" s="93"/>
      <c r="I33" s="93"/>
      <c r="J33" s="94"/>
    </row>
    <row r="34" spans="2:10" s="1" customFormat="1">
      <c r="B34" s="92"/>
      <c r="C34" s="93"/>
      <c r="D34" s="352" t="s">
        <v>174</v>
      </c>
      <c r="E34" s="355" t="s">
        <v>169</v>
      </c>
      <c r="F34" s="355"/>
      <c r="G34" s="355"/>
      <c r="H34" s="355"/>
      <c r="I34" s="93"/>
      <c r="J34" s="94"/>
    </row>
    <row r="35" spans="2:10" s="1" customFormat="1">
      <c r="B35" s="92"/>
      <c r="C35" s="93"/>
      <c r="D35" s="93"/>
      <c r="E35" s="93"/>
      <c r="F35" s="93"/>
      <c r="G35" s="93"/>
      <c r="H35" s="93"/>
      <c r="I35" s="93"/>
      <c r="J35" s="94"/>
    </row>
    <row r="36" spans="2:10" s="1" customFormat="1">
      <c r="B36" s="92"/>
      <c r="C36" s="93"/>
      <c r="D36" s="353" t="s">
        <v>175</v>
      </c>
      <c r="E36" s="356"/>
      <c r="F36" s="356"/>
      <c r="G36" s="356"/>
      <c r="H36" s="356"/>
      <c r="I36" s="93"/>
      <c r="J36" s="94"/>
    </row>
    <row r="37" spans="2:10" s="1" customFormat="1">
      <c r="B37" s="92"/>
      <c r="C37" s="93"/>
      <c r="D37" s="93"/>
      <c r="E37" s="93"/>
      <c r="F37" s="95"/>
      <c r="G37" s="93"/>
      <c r="H37" s="93"/>
      <c r="I37" s="93"/>
      <c r="J37" s="94"/>
    </row>
    <row r="38" spans="2:10" s="1" customFormat="1">
      <c r="B38" s="92"/>
      <c r="C38" s="93"/>
      <c r="D38" s="353" t="s">
        <v>176</v>
      </c>
      <c r="E38" s="356"/>
      <c r="F38" s="356"/>
      <c r="G38" s="356"/>
      <c r="H38" s="356"/>
      <c r="I38" s="93"/>
      <c r="J38" s="94"/>
    </row>
    <row r="39" spans="2:10" s="1" customFormat="1">
      <c r="B39" s="92"/>
      <c r="C39" s="93"/>
      <c r="I39" s="93"/>
      <c r="J39" s="94"/>
    </row>
    <row r="40" spans="2:10" s="1" customFormat="1">
      <c r="B40" s="92"/>
      <c r="C40" s="93"/>
      <c r="D40" s="353" t="s">
        <v>177</v>
      </c>
      <c r="E40" s="356" t="s">
        <v>169</v>
      </c>
      <c r="F40" s="356"/>
      <c r="G40" s="356"/>
      <c r="H40" s="356"/>
      <c r="I40" s="93"/>
      <c r="J40" s="94"/>
    </row>
    <row r="41" spans="2:10">
      <c r="B41" s="17"/>
      <c r="I41" s="18"/>
      <c r="J41" s="19"/>
    </row>
    <row r="42" spans="2:10">
      <c r="B42" s="17"/>
      <c r="I42" s="18"/>
      <c r="J42" s="19"/>
    </row>
    <row r="43" spans="2:10" ht="15.75" customHeight="1">
      <c r="B43" s="24"/>
      <c r="C43" s="25"/>
      <c r="D43" s="25"/>
      <c r="E43" s="25"/>
      <c r="F43" s="25"/>
      <c r="G43" s="25"/>
      <c r="H43" s="25"/>
      <c r="I43" s="25"/>
      <c r="J43" s="26"/>
    </row>
  </sheetData>
  <sheetProtection algorithmName="SHA-512" hashValue="KmuFZx4P/gPUrT7rkWj0duJ22moo/tPYysmhfYjiHAyWPklr6vfTn2UbL52XJGD19J/rZVBVrkLT9KJGcPuWZA==" saltValue="RNo/4+kcYsCw7dTa/Bd2NA==" spinCount="100000" sheet="1" formatColumns="0" formatRows="0" insertHyperlinks="0" sort="0" autoFilter="0" pivotTables="0"/>
  <mergeCells count="10">
    <mergeCell ref="D6:H6"/>
    <mergeCell ref="D24:H24"/>
    <mergeCell ref="D26:H26"/>
    <mergeCell ref="D28:H28"/>
    <mergeCell ref="D30:H30"/>
    <mergeCell ref="D32:H32"/>
    <mergeCell ref="D34:H34"/>
    <mergeCell ref="D36:H36"/>
    <mergeCell ref="D38:H38"/>
    <mergeCell ref="D40:H40"/>
  </mergeCells>
  <hyperlinks>
    <hyperlink ref="D24" location="'A. HTT General'!A1" display="Worksheet A: HTT General" xr:uid="{00000000-0004-0000-0100-000000000000}"/>
    <hyperlink ref="E24" location="'A. HTT General'!A1" display="Tab 1: Harmonised Transparency Template" xr:uid="{00000000-0004-0000-0100-000001000000}"/>
    <hyperlink ref="F24" location="'A. HTT General'!A1" display="'A. HTT General'!A1" xr:uid="{00000000-0004-0000-0100-000002000000}"/>
    <hyperlink ref="G24" location="'A. HTT General'!A1" display="'A. HTT General'!A1" xr:uid="{00000000-0004-0000-0100-000003000000}"/>
    <hyperlink ref="H24" location="'A. HTT General'!A1" display="'A. HTT General'!A1" xr:uid="{00000000-0004-0000-0100-000004000000}"/>
    <hyperlink ref="D26" location="'B1. HTT Mortgage Assets'!A1" display="Worksheet B1: HTT Mortgage Assets" xr:uid="{00000000-0004-0000-0100-000005000000}"/>
    <hyperlink ref="E26" location="'B1. HTT Mortgage Assets'!A1" display="'B1. HTT Mortgage Assets'!A1" xr:uid="{00000000-0004-0000-0100-000006000000}"/>
    <hyperlink ref="F26" location="'B1. HTT Mortgage Assets'!A1" display="'B1. HTT Mortgage Assets'!A1" xr:uid="{00000000-0004-0000-0100-000007000000}"/>
    <hyperlink ref="G26" location="'B1. HTT Mortgage Assets'!A1" display="'B1. HTT Mortgage Assets'!A1" xr:uid="{00000000-0004-0000-0100-000008000000}"/>
    <hyperlink ref="H26" location="'B1. HTT Mortgage Assets'!A1" display="'B1. HTT Mortgage Assets'!A1" xr:uid="{00000000-0004-0000-0100-000009000000}"/>
    <hyperlink ref="D28" location="'B2. HTT Public Sector Assets'!A1" display="Worksheet B2: HTT Public Sector Assets" xr:uid="{00000000-0004-0000-0100-00000A000000}"/>
    <hyperlink ref="E28" location="'B2. HTT Public Sector Assets'!A1" display="Tab 1: Harmonised Transparency Template" xr:uid="{00000000-0004-0000-0100-00000B000000}"/>
    <hyperlink ref="F28" location="'B2. HTT Public Sector Assets'!A1" display="'B2. HTT Public Sector Assets'!A1" xr:uid="{00000000-0004-0000-0100-00000C000000}"/>
    <hyperlink ref="G28" location="'B2. HTT Public Sector Assets'!A1" display="'B2. HTT Public Sector Assets'!A1" xr:uid="{00000000-0004-0000-0100-00000D000000}"/>
    <hyperlink ref="H28" location="'B2. HTT Public Sector Assets'!A1" display="'B2. HTT Public Sector Assets'!A1" xr:uid="{00000000-0004-0000-0100-00000E000000}"/>
    <hyperlink ref="D32" location="'C. HTT Harmonised Glossary'!A1" display="Worksheet C: HTT Harmonised Glossary" xr:uid="{00000000-0004-0000-0100-00000F000000}"/>
    <hyperlink ref="E32" location="'C. HTT Harmonised Glossary'!A1" display="Tab 1: Harmonised Transparency Template" xr:uid="{00000000-0004-0000-0100-000010000000}"/>
    <hyperlink ref="F32" location="'C. HTT Harmonised Glossary'!A1" display="'C. HTT Harmonised Glossary'!A1" xr:uid="{00000000-0004-0000-0100-000011000000}"/>
    <hyperlink ref="G32" location="'C. HTT Harmonised Glossary'!A1" display="'C. HTT Harmonised Glossary'!A1" xr:uid="{00000000-0004-0000-0100-000012000000}"/>
    <hyperlink ref="H32" location="'C. HTT Harmonised Glossary'!A1" display="'C. HTT Harmonised Glossary'!A1" xr:uid="{00000000-0004-0000-0100-000013000000}"/>
    <hyperlink ref="D30" location="'B3. HTT Shipping Assets'!A1" display="Worksheet B3: HTT Shipping Assets" xr:uid="{00000000-0004-0000-0100-000014000000}"/>
    <hyperlink ref="E30" location="'B3. HTT Shipping Assets'!A1" display="Tab 1: Harmonised Transparency Template" xr:uid="{00000000-0004-0000-0100-000015000000}"/>
    <hyperlink ref="F30" location="'B3. HTT Shipping Assets'!A1" display="'B3. HTT Shipping Assets'!A1" xr:uid="{00000000-0004-0000-0100-000016000000}"/>
    <hyperlink ref="G30" location="'B3. HTT Shipping Assets'!A1" display="'B3. HTT Shipping Assets'!A1" xr:uid="{00000000-0004-0000-0100-000017000000}"/>
    <hyperlink ref="H30" location="'B3. HTT Shipping Assets'!A1" display="'B3. HTT Shipping Assets'!A1" xr:uid="{00000000-0004-0000-0100-000018000000}"/>
    <hyperlink ref="D34" location="Disclaimer!A1" display="Covered Bond Label Disclaimer" xr:uid="{00000000-0004-0000-0100-000019000000}"/>
    <hyperlink ref="E34" location="Disclaimer!A1" display="Tab 1: Harmonised Transparency Template" xr:uid="{00000000-0004-0000-0100-00001A000000}"/>
    <hyperlink ref="F34" location="Disclaimer!A1" display="Disclaimer!A1" xr:uid="{00000000-0004-0000-0100-00001B000000}"/>
    <hyperlink ref="G34" location="Disclaimer!A1" display="Disclaimer!A1" xr:uid="{00000000-0004-0000-0100-00001C000000}"/>
    <hyperlink ref="H34" location="Disclaimer!A1" display="Disclaimer!A1" xr:uid="{00000000-0004-0000-0100-00001D000000}"/>
    <hyperlink ref="D40" location="'F1. Sustainable M data'!A1" display="Worksheet F1: Sustainable M data" xr:uid="{00000000-0004-0000-0100-00001E000000}"/>
    <hyperlink ref="E40" location="'F1. Sustainable M data'!A1" display="Tab 1: Harmonised Transparency Template" xr:uid="{00000000-0004-0000-0100-00001F000000}"/>
    <hyperlink ref="F40" location="'F1. Sustainable M data'!A1" display="'F1. Sustainable M data'!A1" xr:uid="{00000000-0004-0000-0100-000020000000}"/>
    <hyperlink ref="G40" location="'F1. Sustainable M data'!A1" display="'F1. Sustainable M data'!A1" xr:uid="{00000000-0004-0000-0100-000021000000}"/>
    <hyperlink ref="H40" location="'F1. Sustainable M data'!A1" display="'F1. Sustainable M data'!A1" xr:uid="{00000000-0004-0000-0100-000022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election activeCell="C17" sqref="C17"/>
    </sheetView>
  </sheetViews>
  <sheetFormatPr defaultColWidth="8.85546875" defaultRowHeight="15" outlineLevelRow="1"/>
  <cols>
    <col min="1" max="1" width="13.28515625" style="107" customWidth="1"/>
    <col min="2" max="2" width="60.7109375" style="107" customWidth="1"/>
    <col min="3" max="3" width="39" style="107" bestFit="1" customWidth="1"/>
    <col min="4" max="4" width="35" style="107" bestFit="1" customWidth="1"/>
    <col min="5" max="5" width="6.7109375" style="107" customWidth="1"/>
    <col min="6" max="6" width="41.7109375" style="107" customWidth="1"/>
    <col min="7" max="7" width="41.7109375" style="28" customWidth="1"/>
    <col min="8" max="8" width="7.28515625" style="107" customWidth="1"/>
    <col min="9" max="10" width="38" style="107" customWidth="1"/>
    <col min="11" max="11" width="47.7109375" style="107" customWidth="1"/>
    <col min="12" max="12" width="7.28515625" style="107" customWidth="1"/>
    <col min="13" max="13" width="37" style="107" bestFit="1" customWidth="1"/>
    <col min="14" max="14" width="25.7109375" style="28" customWidth="1"/>
    <col min="15" max="15" width="8.85546875" style="27" customWidth="1"/>
    <col min="16" max="16384" width="8.85546875" style="27"/>
  </cols>
  <sheetData>
    <row r="1" spans="1:13" ht="31.5" customHeight="1">
      <c r="A1" s="4" t="s">
        <v>178</v>
      </c>
      <c r="B1" s="4"/>
      <c r="C1" s="28"/>
      <c r="D1" s="28"/>
      <c r="E1" s="28"/>
      <c r="F1" s="3" t="s">
        <v>179</v>
      </c>
      <c r="H1" s="28"/>
      <c r="I1" s="4"/>
      <c r="J1" s="28"/>
      <c r="K1" s="28"/>
      <c r="L1" s="28"/>
      <c r="M1" s="28"/>
    </row>
    <row r="2" spans="1:13" ht="15.75" customHeight="1">
      <c r="A2" s="28"/>
      <c r="B2" s="29"/>
      <c r="C2" s="29"/>
      <c r="D2" s="28"/>
      <c r="E2" s="28"/>
      <c r="F2" s="28"/>
      <c r="H2" s="28"/>
      <c r="L2" s="28"/>
      <c r="M2" s="28"/>
    </row>
    <row r="3" spans="1:13" ht="19.5" customHeight="1">
      <c r="A3" s="30"/>
      <c r="B3" s="31" t="s">
        <v>180</v>
      </c>
      <c r="C3" s="108" t="s">
        <v>181</v>
      </c>
      <c r="D3" s="30"/>
      <c r="E3" s="30"/>
      <c r="F3" s="28"/>
      <c r="G3" s="30"/>
      <c r="H3" s="28"/>
      <c r="L3" s="28"/>
      <c r="M3" s="28"/>
    </row>
    <row r="4" spans="1:13" ht="15.75" customHeight="1">
      <c r="H4" s="28"/>
      <c r="L4" s="28"/>
      <c r="M4" s="28"/>
    </row>
    <row r="5" spans="1:13" ht="18.75" customHeight="1">
      <c r="A5" s="32"/>
      <c r="B5" s="33" t="s">
        <v>182</v>
      </c>
      <c r="C5" s="32"/>
      <c r="E5" s="34"/>
      <c r="F5" s="34"/>
      <c r="H5" s="28"/>
      <c r="L5" s="28"/>
      <c r="M5" s="28"/>
    </row>
    <row r="6" spans="1:13">
      <c r="B6" s="35" t="s">
        <v>183</v>
      </c>
      <c r="C6" s="34"/>
      <c r="D6" s="34"/>
      <c r="H6" s="28"/>
      <c r="L6" s="28"/>
      <c r="M6" s="28"/>
    </row>
    <row r="7" spans="1:13">
      <c r="B7" s="36" t="s">
        <v>184</v>
      </c>
      <c r="C7" s="34"/>
      <c r="D7" s="34"/>
      <c r="H7" s="28"/>
      <c r="L7" s="28"/>
      <c r="M7" s="28"/>
    </row>
    <row r="8" spans="1:13">
      <c r="B8" s="36" t="s">
        <v>185</v>
      </c>
      <c r="C8" s="34"/>
      <c r="D8" s="34"/>
      <c r="F8" s="107" t="s">
        <v>186</v>
      </c>
      <c r="H8" s="28"/>
      <c r="L8" s="28"/>
      <c r="M8" s="28"/>
    </row>
    <row r="9" spans="1:13">
      <c r="B9" s="35" t="s">
        <v>187</v>
      </c>
      <c r="H9" s="28"/>
      <c r="L9" s="28"/>
      <c r="M9" s="28"/>
    </row>
    <row r="10" spans="1:13">
      <c r="B10" s="35" t="s">
        <v>188</v>
      </c>
      <c r="H10" s="28"/>
      <c r="L10" s="28"/>
      <c r="M10" s="28"/>
    </row>
    <row r="11" spans="1:13" ht="15.75" customHeight="1">
      <c r="B11" s="37" t="s">
        <v>189</v>
      </c>
      <c r="H11" s="28"/>
      <c r="L11" s="28"/>
      <c r="M11" s="28"/>
    </row>
    <row r="12" spans="1:13">
      <c r="B12" s="109"/>
      <c r="H12" s="28"/>
      <c r="L12" s="28"/>
      <c r="M12" s="28"/>
    </row>
    <row r="13" spans="1:13" ht="37.5" customHeight="1">
      <c r="A13" s="38" t="s">
        <v>190</v>
      </c>
      <c r="B13" s="38" t="s">
        <v>183</v>
      </c>
      <c r="C13" s="39"/>
      <c r="D13" s="39"/>
      <c r="E13" s="39"/>
      <c r="F13" s="39"/>
      <c r="G13" s="40"/>
      <c r="H13" s="28"/>
      <c r="L13" s="28"/>
      <c r="M13" s="28"/>
    </row>
    <row r="14" spans="1:13">
      <c r="A14" s="110" t="s">
        <v>191</v>
      </c>
      <c r="B14" s="111" t="s">
        <v>192</v>
      </c>
      <c r="C14" s="112" t="s">
        <v>163</v>
      </c>
      <c r="E14" s="34"/>
      <c r="F14" s="34"/>
      <c r="H14" s="28"/>
      <c r="L14" s="28"/>
      <c r="M14" s="28"/>
    </row>
    <row r="15" spans="1:13">
      <c r="A15" s="110" t="s">
        <v>193</v>
      </c>
      <c r="B15" s="111" t="s">
        <v>194</v>
      </c>
      <c r="C15" s="112" t="s">
        <v>164</v>
      </c>
      <c r="E15" s="34"/>
      <c r="F15" s="34"/>
      <c r="H15" s="28"/>
      <c r="L15" s="28"/>
      <c r="M15" s="28"/>
    </row>
    <row r="16" spans="1:13">
      <c r="A16" s="110" t="s">
        <v>195</v>
      </c>
      <c r="B16" s="111" t="s">
        <v>196</v>
      </c>
      <c r="C16" s="112" t="s">
        <v>197</v>
      </c>
      <c r="E16" s="34"/>
      <c r="F16" s="34"/>
      <c r="H16" s="28"/>
      <c r="L16" s="28"/>
      <c r="M16" s="28"/>
    </row>
    <row r="17" spans="1:23">
      <c r="A17" s="110" t="s">
        <v>198</v>
      </c>
      <c r="B17" s="111" t="s">
        <v>199</v>
      </c>
      <c r="C17" s="112" t="s">
        <v>200</v>
      </c>
      <c r="E17" s="34"/>
      <c r="F17" s="34"/>
      <c r="H17" s="28"/>
      <c r="L17" s="28"/>
      <c r="M17" s="28"/>
    </row>
    <row r="18" spans="1:23" outlineLevel="1">
      <c r="A18" s="110" t="s">
        <v>201</v>
      </c>
      <c r="B18" s="111" t="s">
        <v>202</v>
      </c>
      <c r="C18" s="112" t="s">
        <v>203</v>
      </c>
      <c r="E18" s="34"/>
      <c r="F18" s="34"/>
      <c r="H18" s="28"/>
      <c r="L18" s="28"/>
      <c r="M18" s="28"/>
    </row>
    <row r="19" spans="1:23" outlineLevel="1">
      <c r="A19" s="110" t="s">
        <v>204</v>
      </c>
      <c r="B19" s="111" t="s">
        <v>205</v>
      </c>
      <c r="C19" s="112" t="s">
        <v>206</v>
      </c>
      <c r="E19" s="34"/>
      <c r="F19" s="34"/>
      <c r="H19" s="28"/>
      <c r="L19" s="28"/>
      <c r="M19" s="28"/>
    </row>
    <row r="20" spans="1:23" outlineLevel="1">
      <c r="A20" s="110" t="s">
        <v>207</v>
      </c>
      <c r="B20" s="41" t="s">
        <v>208</v>
      </c>
      <c r="C20" s="112"/>
      <c r="E20" s="34"/>
      <c r="F20" s="34"/>
      <c r="H20" s="28"/>
      <c r="L20" s="28"/>
      <c r="M20" s="28"/>
    </row>
    <row r="21" spans="1:23" outlineLevel="1">
      <c r="A21" s="110" t="s">
        <v>209</v>
      </c>
      <c r="B21" s="41" t="s">
        <v>210</v>
      </c>
      <c r="C21" s="112"/>
      <c r="E21" s="34"/>
      <c r="F21" s="34"/>
      <c r="H21" s="28"/>
      <c r="L21" s="28"/>
      <c r="M21" s="28"/>
    </row>
    <row r="22" spans="1:23" outlineLevel="1">
      <c r="A22" s="110" t="s">
        <v>211</v>
      </c>
      <c r="B22" s="41"/>
      <c r="E22" s="34"/>
      <c r="F22" s="34"/>
      <c r="H22" s="28"/>
      <c r="L22" s="28"/>
      <c r="M22" s="28"/>
    </row>
    <row r="23" spans="1:23" outlineLevel="1">
      <c r="A23" s="110" t="s">
        <v>212</v>
      </c>
      <c r="B23" s="41"/>
      <c r="E23" s="34"/>
      <c r="F23" s="34"/>
      <c r="H23" s="28"/>
      <c r="L23" s="28"/>
      <c r="M23" s="28"/>
    </row>
    <row r="24" spans="1:23" outlineLevel="1">
      <c r="A24" s="110" t="s">
        <v>213</v>
      </c>
      <c r="B24" s="41"/>
      <c r="E24" s="34"/>
      <c r="F24" s="34"/>
      <c r="H24" s="28"/>
      <c r="L24" s="28"/>
      <c r="M24" s="28"/>
    </row>
    <row r="25" spans="1:23" outlineLevel="1">
      <c r="A25" s="110" t="s">
        <v>214</v>
      </c>
      <c r="B25" s="41"/>
      <c r="E25" s="34"/>
      <c r="F25" s="34"/>
      <c r="H25" s="28"/>
      <c r="L25" s="28"/>
      <c r="M25" s="28"/>
    </row>
    <row r="26" spans="1:23" ht="18.75" customHeight="1">
      <c r="A26" s="39"/>
      <c r="B26" s="38" t="s">
        <v>184</v>
      </c>
      <c r="C26" s="39"/>
      <c r="D26" s="39"/>
      <c r="E26" s="39"/>
      <c r="F26" s="39"/>
      <c r="G26" s="40"/>
      <c r="H26" s="28"/>
      <c r="L26" s="28"/>
      <c r="M26" s="28"/>
    </row>
    <row r="27" spans="1:23">
      <c r="A27" s="110" t="s">
        <v>215</v>
      </c>
      <c r="B27" s="113" t="s">
        <v>216</v>
      </c>
      <c r="C27" s="112" t="s">
        <v>217</v>
      </c>
      <c r="D27" s="114"/>
      <c r="E27" s="114"/>
      <c r="F27" s="114"/>
      <c r="H27" s="28"/>
      <c r="L27" s="28"/>
      <c r="M27" s="28"/>
    </row>
    <row r="28" spans="1:23">
      <c r="A28" s="110" t="s">
        <v>218</v>
      </c>
      <c r="B28" s="115" t="s">
        <v>219</v>
      </c>
      <c r="C28" s="112" t="s">
        <v>217</v>
      </c>
      <c r="E28" s="114"/>
      <c r="F28" s="114"/>
      <c r="H28" s="28"/>
      <c r="L28" s="28"/>
      <c r="W28" s="114" t="s">
        <v>220</v>
      </c>
    </row>
    <row r="29" spans="1:23">
      <c r="A29" s="110" t="s">
        <v>221</v>
      </c>
      <c r="B29" s="113" t="s">
        <v>222</v>
      </c>
      <c r="C29" s="112" t="s">
        <v>217</v>
      </c>
      <c r="E29" s="114"/>
      <c r="F29" s="114"/>
      <c r="H29" s="28"/>
      <c r="L29" s="28"/>
      <c r="W29" s="107" t="s">
        <v>223</v>
      </c>
    </row>
    <row r="30" spans="1:23" ht="39.6" customHeight="1" outlineLevel="1">
      <c r="A30" s="110" t="s">
        <v>224</v>
      </c>
      <c r="B30" s="113" t="s">
        <v>225</v>
      </c>
      <c r="C30" s="112" t="s">
        <v>226</v>
      </c>
      <c r="E30" s="114"/>
      <c r="F30" s="114"/>
      <c r="H30" s="28"/>
      <c r="L30" s="28"/>
      <c r="W30" s="112" t="s">
        <v>227</v>
      </c>
    </row>
    <row r="31" spans="1:23" outlineLevel="1">
      <c r="A31" s="110" t="s">
        <v>228</v>
      </c>
      <c r="B31" s="116"/>
      <c r="E31" s="114"/>
      <c r="F31" s="114"/>
      <c r="H31" s="28"/>
      <c r="L31" s="28"/>
      <c r="M31" s="28"/>
    </row>
    <row r="32" spans="1:23" outlineLevel="1">
      <c r="A32" s="110" t="s">
        <v>229</v>
      </c>
      <c r="B32" s="116"/>
      <c r="E32" s="114"/>
      <c r="F32" s="114"/>
      <c r="H32" s="28"/>
      <c r="L32" s="28"/>
      <c r="M32" s="28"/>
    </row>
    <row r="33" spans="1:13" outlineLevel="1">
      <c r="A33" s="110" t="s">
        <v>230</v>
      </c>
      <c r="B33" s="116"/>
      <c r="E33" s="114"/>
      <c r="F33" s="114"/>
      <c r="H33" s="28"/>
      <c r="L33" s="28"/>
      <c r="M33" s="28"/>
    </row>
    <row r="34" spans="1:13" outlineLevel="1">
      <c r="A34" s="110" t="s">
        <v>231</v>
      </c>
      <c r="B34" s="116"/>
      <c r="E34" s="114"/>
      <c r="F34" s="114"/>
      <c r="H34" s="28"/>
      <c r="L34" s="28"/>
      <c r="M34" s="28"/>
    </row>
    <row r="35" spans="1:13" outlineLevel="1">
      <c r="A35" s="110" t="s">
        <v>232</v>
      </c>
      <c r="B35" s="117"/>
      <c r="E35" s="114"/>
      <c r="F35" s="114"/>
      <c r="H35" s="28"/>
      <c r="L35" s="28"/>
      <c r="M35" s="28"/>
    </row>
    <row r="36" spans="1:13" ht="18.75" customHeight="1">
      <c r="A36" s="38"/>
      <c r="B36" s="38" t="s">
        <v>185</v>
      </c>
      <c r="C36" s="38"/>
      <c r="D36" s="39"/>
      <c r="E36" s="39"/>
      <c r="F36" s="39"/>
      <c r="G36" s="40"/>
      <c r="H36" s="28"/>
      <c r="L36" s="28"/>
      <c r="M36" s="28"/>
    </row>
    <row r="37" spans="1:13" ht="15" customHeight="1">
      <c r="A37" s="44"/>
      <c r="B37" s="42" t="s">
        <v>233</v>
      </c>
      <c r="C37" s="44" t="s">
        <v>234</v>
      </c>
      <c r="D37" s="43"/>
      <c r="E37" s="43"/>
      <c r="F37" s="43"/>
      <c r="G37" s="44"/>
      <c r="H37" s="28"/>
      <c r="L37" s="28"/>
      <c r="M37" s="28"/>
    </row>
    <row r="38" spans="1:13">
      <c r="A38" s="110" t="s">
        <v>235</v>
      </c>
      <c r="B38" s="118" t="s">
        <v>236</v>
      </c>
      <c r="C38" s="119">
        <v>3125.1130546499999</v>
      </c>
      <c r="F38" s="114"/>
      <c r="H38" s="28"/>
      <c r="L38" s="28"/>
      <c r="M38" s="28"/>
    </row>
    <row r="39" spans="1:13">
      <c r="A39" s="110" t="s">
        <v>237</v>
      </c>
      <c r="B39" s="118" t="s">
        <v>238</v>
      </c>
      <c r="C39" s="119">
        <v>1000</v>
      </c>
      <c r="F39" s="114"/>
      <c r="H39" s="28"/>
      <c r="L39" s="28"/>
      <c r="M39" s="28"/>
    </row>
    <row r="40" spans="1:13" outlineLevel="1">
      <c r="A40" s="110" t="s">
        <v>239</v>
      </c>
      <c r="B40" s="45" t="s">
        <v>240</v>
      </c>
      <c r="C40" s="119">
        <v>3132.7108528099998</v>
      </c>
      <c r="F40" s="114"/>
      <c r="H40" s="28"/>
      <c r="L40" s="28"/>
      <c r="M40" s="28"/>
    </row>
    <row r="41" spans="1:13" outlineLevel="1">
      <c r="A41" s="110" t="s">
        <v>241</v>
      </c>
      <c r="B41" s="45" t="s">
        <v>242</v>
      </c>
      <c r="C41" s="119">
        <v>997.24892452999995</v>
      </c>
      <c r="F41" s="114"/>
      <c r="H41" s="28"/>
      <c r="L41" s="28"/>
      <c r="M41" s="28"/>
    </row>
    <row r="42" spans="1:13" outlineLevel="1">
      <c r="A42" s="110" t="s">
        <v>243</v>
      </c>
      <c r="B42" s="46"/>
      <c r="C42" s="120"/>
      <c r="F42" s="114"/>
      <c r="H42" s="28"/>
      <c r="L42" s="28"/>
      <c r="M42" s="28"/>
    </row>
    <row r="43" spans="1:13" outlineLevel="1">
      <c r="A43" s="47" t="s">
        <v>244</v>
      </c>
      <c r="B43" s="114"/>
      <c r="F43" s="114"/>
      <c r="H43" s="28"/>
      <c r="L43" s="28"/>
      <c r="M43" s="28"/>
    </row>
    <row r="44" spans="1:13" ht="15" customHeight="1">
      <c r="A44" s="44"/>
      <c r="B44" s="44" t="s">
        <v>245</v>
      </c>
      <c r="C44" s="44" t="s">
        <v>246</v>
      </c>
      <c r="D44" s="44" t="s">
        <v>247</v>
      </c>
      <c r="E44" s="44"/>
      <c r="F44" s="44" t="s">
        <v>248</v>
      </c>
      <c r="G44" s="44" t="s">
        <v>249</v>
      </c>
      <c r="I44" s="28"/>
      <c r="J44" s="28"/>
    </row>
    <row r="45" spans="1:13">
      <c r="A45" s="110" t="s">
        <v>250</v>
      </c>
      <c r="B45" s="118" t="s">
        <v>251</v>
      </c>
      <c r="C45" s="121">
        <v>0.02</v>
      </c>
      <c r="D45" s="122">
        <f>IF(OR(C38="[For completion]",C39="[For completion]"),"Please complete G.3.1.1 and G.3.1.2",(C38/C39-1-MAX(C45,F45)))</f>
        <v>2.1051130546499999</v>
      </c>
      <c r="E45" s="123"/>
      <c r="F45" s="124">
        <v>0</v>
      </c>
      <c r="G45" s="112" t="s">
        <v>252</v>
      </c>
      <c r="H45" s="28"/>
      <c r="L45" s="28"/>
      <c r="M45" s="28"/>
    </row>
    <row r="46" spans="1:13" outlineLevel="1">
      <c r="A46" s="110"/>
      <c r="B46" s="110"/>
      <c r="C46" s="124"/>
      <c r="D46" s="123"/>
      <c r="E46" s="123"/>
      <c r="F46" s="124"/>
      <c r="G46" s="125"/>
      <c r="H46" s="28"/>
      <c r="L46" s="28"/>
      <c r="M46" s="28"/>
    </row>
    <row r="47" spans="1:13" outlineLevel="1">
      <c r="A47" s="110" t="s">
        <v>253</v>
      </c>
      <c r="B47" s="110" t="s">
        <v>254</v>
      </c>
      <c r="C47" s="119">
        <f>IF(OR(C38="[For completion]",C39="[For completion]"),"", C38-C39)</f>
        <v>2125.1130546499999</v>
      </c>
      <c r="D47" s="123"/>
      <c r="E47" s="123"/>
      <c r="F47" s="124"/>
      <c r="G47" s="125"/>
      <c r="H47" s="28"/>
      <c r="L47" s="28"/>
      <c r="M47" s="28"/>
    </row>
    <row r="48" spans="1:13" outlineLevel="1">
      <c r="A48" s="110" t="s">
        <v>255</v>
      </c>
      <c r="B48" s="110"/>
      <c r="C48" s="125"/>
      <c r="D48" s="126"/>
      <c r="E48" s="126"/>
      <c r="F48" s="125"/>
      <c r="G48" s="125"/>
      <c r="H48" s="28"/>
      <c r="L48" s="28"/>
      <c r="M48" s="28"/>
    </row>
    <row r="49" spans="1:13" outlineLevel="1">
      <c r="A49" s="110" t="s">
        <v>256</v>
      </c>
      <c r="B49" s="48" t="s">
        <v>257</v>
      </c>
      <c r="C49" s="124"/>
      <c r="D49" s="123"/>
      <c r="E49" s="123"/>
      <c r="F49" s="124"/>
      <c r="G49" s="124"/>
      <c r="H49" s="28"/>
      <c r="L49" s="28"/>
      <c r="M49" s="28"/>
    </row>
    <row r="50" spans="1:13" outlineLevel="1">
      <c r="A50" s="110" t="s">
        <v>258</v>
      </c>
      <c r="B50" s="48" t="s">
        <v>259</v>
      </c>
      <c r="C50" s="124"/>
      <c r="D50" s="123"/>
      <c r="E50" s="123"/>
      <c r="F50" s="124"/>
      <c r="G50" s="124"/>
      <c r="H50" s="28"/>
      <c r="L50" s="28"/>
      <c r="M50" s="28"/>
    </row>
    <row r="51" spans="1:13" outlineLevel="1">
      <c r="A51" s="110" t="s">
        <v>260</v>
      </c>
      <c r="B51" s="48" t="s">
        <v>261</v>
      </c>
      <c r="C51" s="124"/>
      <c r="D51" s="123"/>
      <c r="E51" s="123"/>
      <c r="F51" s="124"/>
      <c r="G51" s="124"/>
      <c r="H51" s="28"/>
      <c r="L51" s="28"/>
      <c r="M51" s="28"/>
    </row>
    <row r="52" spans="1:13" ht="15" customHeight="1">
      <c r="A52" s="44"/>
      <c r="B52" s="42" t="s">
        <v>262</v>
      </c>
      <c r="C52" s="44" t="s">
        <v>234</v>
      </c>
      <c r="D52" s="44"/>
      <c r="E52" s="43"/>
      <c r="F52" s="44" t="s">
        <v>263</v>
      </c>
      <c r="G52" s="44"/>
      <c r="H52" s="28"/>
      <c r="L52" s="28"/>
      <c r="M52" s="28"/>
    </row>
    <row r="53" spans="1:13">
      <c r="A53" s="110" t="s">
        <v>264</v>
      </c>
      <c r="B53" s="118" t="s">
        <v>265</v>
      </c>
      <c r="C53" s="119">
        <v>3125.1130546499999</v>
      </c>
      <c r="E53" s="127"/>
      <c r="F53" s="128">
        <f>IF($C$58=0,"",IF(C53="[for completion]","",C53/$C$58))</f>
        <v>1</v>
      </c>
      <c r="G53" s="129"/>
      <c r="H53" s="28"/>
      <c r="L53" s="28"/>
      <c r="M53" s="28"/>
    </row>
    <row r="54" spans="1:13">
      <c r="A54" s="110" t="s">
        <v>266</v>
      </c>
      <c r="B54" s="118" t="s">
        <v>267</v>
      </c>
      <c r="C54" s="119">
        <v>0</v>
      </c>
      <c r="E54" s="127"/>
      <c r="F54" s="128">
        <f>IF($C$58=0,"",IF(C54="[for completion]","",C54/$C$58))</f>
        <v>0</v>
      </c>
      <c r="G54" s="129"/>
      <c r="H54" s="28"/>
      <c r="L54" s="28"/>
      <c r="M54" s="28"/>
    </row>
    <row r="55" spans="1:13">
      <c r="A55" s="110" t="s">
        <v>268</v>
      </c>
      <c r="B55" s="118" t="s">
        <v>269</v>
      </c>
      <c r="C55" s="119">
        <v>0</v>
      </c>
      <c r="E55" s="127"/>
      <c r="F55" s="128">
        <f>IF($C$58=0,"",IF(C55="[for completion]","",C55/$C$58))</f>
        <v>0</v>
      </c>
      <c r="G55" s="129"/>
      <c r="H55" s="28"/>
      <c r="L55" s="28"/>
      <c r="M55" s="28"/>
    </row>
    <row r="56" spans="1:13">
      <c r="A56" s="110" t="s">
        <v>270</v>
      </c>
      <c r="B56" s="118" t="s">
        <v>271</v>
      </c>
      <c r="C56" s="119">
        <v>0</v>
      </c>
      <c r="E56" s="127"/>
      <c r="F56" s="128">
        <f>IF($C$58=0,"",IF(C56="[for completion]","",C56/$C$58))</f>
        <v>0</v>
      </c>
      <c r="G56" s="129"/>
      <c r="H56" s="28"/>
      <c r="L56" s="28"/>
      <c r="M56" s="28"/>
    </row>
    <row r="57" spans="1:13">
      <c r="A57" s="110" t="s">
        <v>272</v>
      </c>
      <c r="B57" s="110" t="s">
        <v>273</v>
      </c>
      <c r="C57" s="119">
        <v>0</v>
      </c>
      <c r="E57" s="127"/>
      <c r="F57" s="128">
        <f>IF($C$58=0,"",IF(C57="[for completion]","",C57/$C$58))</f>
        <v>0</v>
      </c>
      <c r="G57" s="129"/>
      <c r="H57" s="28"/>
      <c r="L57" s="28"/>
      <c r="M57" s="28"/>
    </row>
    <row r="58" spans="1:13">
      <c r="A58" s="110" t="s">
        <v>274</v>
      </c>
      <c r="B58" s="130" t="s">
        <v>275</v>
      </c>
      <c r="C58" s="131">
        <f>IF(COUNT(C53:C57)=0, 0, IF(SUM(C53:C57)=C38, SUM(C53:C57), "The total should equal the Total Cover Assets reported in C38"))</f>
        <v>3125.1130546499999</v>
      </c>
      <c r="D58" s="127"/>
      <c r="E58" s="127"/>
      <c r="F58" s="128">
        <f>SUM(F53:F57)</f>
        <v>1</v>
      </c>
      <c r="G58" s="129"/>
      <c r="H58" s="28"/>
      <c r="L58" s="28"/>
      <c r="M58" s="28"/>
    </row>
    <row r="59" spans="1:13" outlineLevel="1">
      <c r="A59" s="110" t="s">
        <v>276</v>
      </c>
      <c r="B59" s="49" t="s">
        <v>277</v>
      </c>
      <c r="C59" s="119"/>
      <c r="E59" s="127"/>
      <c r="F59" s="128">
        <f t="shared" ref="F59:F64" si="0">IF($C$58=0,"",IF(C59="[for completion]","",C59/$C$58))</f>
        <v>0</v>
      </c>
      <c r="G59" s="129"/>
      <c r="H59" s="28"/>
      <c r="L59" s="28"/>
      <c r="M59" s="28"/>
    </row>
    <row r="60" spans="1:13" outlineLevel="1">
      <c r="A60" s="110" t="s">
        <v>278</v>
      </c>
      <c r="B60" s="49" t="s">
        <v>277</v>
      </c>
      <c r="C60" s="119"/>
      <c r="E60" s="127"/>
      <c r="F60" s="128">
        <f t="shared" si="0"/>
        <v>0</v>
      </c>
      <c r="G60" s="129"/>
      <c r="H60" s="28"/>
      <c r="L60" s="28"/>
      <c r="M60" s="28"/>
    </row>
    <row r="61" spans="1:13" outlineLevel="1">
      <c r="A61" s="110" t="s">
        <v>279</v>
      </c>
      <c r="B61" s="49" t="s">
        <v>277</v>
      </c>
      <c r="C61" s="119"/>
      <c r="E61" s="127"/>
      <c r="F61" s="128">
        <f t="shared" si="0"/>
        <v>0</v>
      </c>
      <c r="G61" s="129"/>
      <c r="H61" s="28"/>
      <c r="L61" s="28"/>
      <c r="M61" s="28"/>
    </row>
    <row r="62" spans="1:13" outlineLevel="1">
      <c r="A62" s="110" t="s">
        <v>280</v>
      </c>
      <c r="B62" s="49" t="s">
        <v>277</v>
      </c>
      <c r="C62" s="119"/>
      <c r="E62" s="127"/>
      <c r="F62" s="128">
        <f t="shared" si="0"/>
        <v>0</v>
      </c>
      <c r="G62" s="129"/>
      <c r="H62" s="28"/>
      <c r="L62" s="28"/>
      <c r="M62" s="28"/>
    </row>
    <row r="63" spans="1:13" outlineLevel="1">
      <c r="A63" s="110" t="s">
        <v>281</v>
      </c>
      <c r="B63" s="49" t="s">
        <v>277</v>
      </c>
      <c r="C63" s="119"/>
      <c r="E63" s="127"/>
      <c r="F63" s="128">
        <f t="shared" si="0"/>
        <v>0</v>
      </c>
      <c r="G63" s="129"/>
      <c r="H63" s="28"/>
      <c r="L63" s="28"/>
      <c r="M63" s="28"/>
    </row>
    <row r="64" spans="1:13" outlineLevel="1">
      <c r="A64" s="110" t="s">
        <v>282</v>
      </c>
      <c r="B64" s="49" t="s">
        <v>277</v>
      </c>
      <c r="C64" s="132"/>
      <c r="F64" s="128">
        <f t="shared" si="0"/>
        <v>0</v>
      </c>
      <c r="G64" s="133"/>
      <c r="H64" s="28"/>
      <c r="L64" s="28"/>
      <c r="M64" s="28"/>
    </row>
    <row r="65" spans="1:13" ht="15" customHeight="1">
      <c r="A65" s="44"/>
      <c r="B65" s="42" t="s">
        <v>283</v>
      </c>
      <c r="C65" s="134" t="s">
        <v>284</v>
      </c>
      <c r="D65" s="134" t="s">
        <v>285</v>
      </c>
      <c r="E65" s="43"/>
      <c r="F65" s="44" t="s">
        <v>286</v>
      </c>
      <c r="G65" s="44" t="s">
        <v>287</v>
      </c>
      <c r="H65" s="28"/>
      <c r="L65" s="28"/>
      <c r="M65" s="28"/>
    </row>
    <row r="66" spans="1:13">
      <c r="A66" s="110" t="s">
        <v>288</v>
      </c>
      <c r="B66" s="118" t="s">
        <v>289</v>
      </c>
      <c r="C66" s="119">
        <v>7.53</v>
      </c>
      <c r="D66" s="135" t="s">
        <v>252</v>
      </c>
      <c r="E66" s="50"/>
      <c r="F66" s="85"/>
      <c r="G66" s="86"/>
      <c r="H66" s="28"/>
      <c r="L66" s="28"/>
      <c r="M66" s="28"/>
    </row>
    <row r="67" spans="1:13">
      <c r="A67" s="110"/>
      <c r="B67" s="118"/>
      <c r="C67" s="112"/>
      <c r="D67" s="112"/>
      <c r="E67" s="50"/>
      <c r="F67" s="85"/>
      <c r="G67" s="86"/>
      <c r="H67" s="28"/>
      <c r="L67" s="28"/>
      <c r="M67" s="28"/>
    </row>
    <row r="68" spans="1:13">
      <c r="A68" s="110"/>
      <c r="B68" s="118" t="s">
        <v>290</v>
      </c>
      <c r="C68" s="86"/>
      <c r="D68" s="86"/>
      <c r="E68" s="50"/>
      <c r="F68" s="86"/>
      <c r="G68" s="86"/>
      <c r="H68" s="28"/>
      <c r="L68" s="28"/>
      <c r="M68" s="28"/>
    </row>
    <row r="69" spans="1:13">
      <c r="A69" s="110"/>
      <c r="B69" s="118" t="s">
        <v>291</v>
      </c>
      <c r="C69" s="112"/>
      <c r="D69" s="112"/>
      <c r="E69" s="50"/>
      <c r="F69" s="86"/>
      <c r="G69" s="86"/>
      <c r="H69" s="28"/>
      <c r="L69" s="28"/>
      <c r="M69" s="28"/>
    </row>
    <row r="70" spans="1:13">
      <c r="A70" s="110" t="s">
        <v>292</v>
      </c>
      <c r="B70" s="51" t="s">
        <v>293</v>
      </c>
      <c r="C70" s="119">
        <v>9.0692830400000002</v>
      </c>
      <c r="D70" s="119" t="s">
        <v>252</v>
      </c>
      <c r="E70" s="52"/>
      <c r="F70" s="128">
        <f t="shared" ref="F70:F76" si="1">IF($C$77=0,"",IF(C70="[for completion]","",C70/$C$77))</f>
        <v>2.902065583357183E-3</v>
      </c>
      <c r="G70" s="128" t="str">
        <f t="shared" ref="G70:G76" si="2">IF($D$77=0,"",IF(D70="[Mark as ND1 if not relevant]","",D70/$D$77))</f>
        <v/>
      </c>
      <c r="H70" s="28"/>
      <c r="L70" s="28"/>
      <c r="M70" s="28"/>
    </row>
    <row r="71" spans="1:13">
      <c r="A71" s="110" t="s">
        <v>294</v>
      </c>
      <c r="B71" s="51" t="s">
        <v>295</v>
      </c>
      <c r="C71" s="119">
        <v>10.28160108</v>
      </c>
      <c r="D71" s="119" t="s">
        <v>252</v>
      </c>
      <c r="E71" s="52"/>
      <c r="F71" s="128">
        <f t="shared" si="1"/>
        <v>3.2899933219060766E-3</v>
      </c>
      <c r="G71" s="128" t="str">
        <f t="shared" si="2"/>
        <v/>
      </c>
      <c r="H71" s="28"/>
      <c r="L71" s="28"/>
      <c r="M71" s="28"/>
    </row>
    <row r="72" spans="1:13">
      <c r="A72" s="110" t="s">
        <v>296</v>
      </c>
      <c r="B72" s="51" t="s">
        <v>297</v>
      </c>
      <c r="C72" s="119">
        <v>14.476676530000001</v>
      </c>
      <c r="D72" s="119" t="s">
        <v>252</v>
      </c>
      <c r="E72" s="52"/>
      <c r="F72" s="128">
        <f t="shared" si="1"/>
        <v>4.6323689021296318E-3</v>
      </c>
      <c r="G72" s="128" t="str">
        <f t="shared" si="2"/>
        <v/>
      </c>
      <c r="H72" s="28"/>
      <c r="L72" s="28"/>
      <c r="M72" s="28"/>
    </row>
    <row r="73" spans="1:13">
      <c r="A73" s="110" t="s">
        <v>298</v>
      </c>
      <c r="B73" s="51" t="s">
        <v>299</v>
      </c>
      <c r="C73" s="119">
        <v>28.093541689999999</v>
      </c>
      <c r="D73" s="119" t="s">
        <v>252</v>
      </c>
      <c r="E73" s="52"/>
      <c r="F73" s="128">
        <f t="shared" si="1"/>
        <v>8.9896081193601377E-3</v>
      </c>
      <c r="G73" s="128" t="str">
        <f t="shared" si="2"/>
        <v/>
      </c>
      <c r="H73" s="28"/>
      <c r="L73" s="28"/>
      <c r="M73" s="28"/>
    </row>
    <row r="74" spans="1:13">
      <c r="A74" s="110" t="s">
        <v>300</v>
      </c>
      <c r="B74" s="51" t="s">
        <v>301</v>
      </c>
      <c r="C74" s="119">
        <v>32.044221059999998</v>
      </c>
      <c r="D74" s="119" t="s">
        <v>252</v>
      </c>
      <c r="E74" s="52"/>
      <c r="F74" s="128">
        <f t="shared" si="1"/>
        <v>1.0253779783204938E-2</v>
      </c>
      <c r="G74" s="128" t="str">
        <f t="shared" si="2"/>
        <v/>
      </c>
      <c r="H74" s="28"/>
      <c r="L74" s="28"/>
      <c r="M74" s="28"/>
    </row>
    <row r="75" spans="1:13">
      <c r="A75" s="110" t="s">
        <v>302</v>
      </c>
      <c r="B75" s="51" t="s">
        <v>303</v>
      </c>
      <c r="C75" s="119">
        <v>288.66003298999999</v>
      </c>
      <c r="D75" s="119" t="s">
        <v>252</v>
      </c>
      <c r="E75" s="52"/>
      <c r="F75" s="128">
        <f t="shared" si="1"/>
        <v>9.236786891933059E-2</v>
      </c>
      <c r="G75" s="128" t="str">
        <f t="shared" si="2"/>
        <v/>
      </c>
      <c r="H75" s="28"/>
      <c r="L75" s="28"/>
      <c r="M75" s="28"/>
    </row>
    <row r="76" spans="1:13">
      <c r="A76" s="110" t="s">
        <v>304</v>
      </c>
      <c r="B76" s="51" t="s">
        <v>305</v>
      </c>
      <c r="C76" s="119">
        <v>2742.4876982599999</v>
      </c>
      <c r="D76" s="119" t="s">
        <v>252</v>
      </c>
      <c r="E76" s="52"/>
      <c r="F76" s="128">
        <f t="shared" si="1"/>
        <v>0.87756431537071145</v>
      </c>
      <c r="G76" s="128" t="str">
        <f t="shared" si="2"/>
        <v/>
      </c>
      <c r="H76" s="28"/>
      <c r="L76" s="28"/>
      <c r="M76" s="28"/>
    </row>
    <row r="77" spans="1:13">
      <c r="A77" s="110" t="s">
        <v>306</v>
      </c>
      <c r="B77" s="53" t="s">
        <v>275</v>
      </c>
      <c r="C77" s="131">
        <f>SUM(C70:C76)</f>
        <v>3125.1130546499999</v>
      </c>
      <c r="D77" s="131">
        <f>SUM(D70:D76)</f>
        <v>0</v>
      </c>
      <c r="E77" s="114"/>
      <c r="F77" s="128">
        <f>SUM(F70:F76)</f>
        <v>1</v>
      </c>
      <c r="G77" s="128">
        <f>SUM(G70:G76)</f>
        <v>0</v>
      </c>
      <c r="H77" s="28"/>
      <c r="L77" s="28"/>
      <c r="M77" s="28"/>
    </row>
    <row r="78" spans="1:13" outlineLevel="1">
      <c r="A78" s="110" t="s">
        <v>307</v>
      </c>
      <c r="B78" s="59" t="s">
        <v>308</v>
      </c>
      <c r="C78" s="136"/>
      <c r="D78" s="136"/>
      <c r="E78" s="114"/>
      <c r="F78" s="128">
        <f>IF($C$77=0,"",IF(C78="[for completion]","",C78/$C$77))</f>
        <v>0</v>
      </c>
      <c r="G78" s="128" t="str">
        <f>IF($D$77=0,"",IF(D78="[for completion]","",D78/$D$77))</f>
        <v/>
      </c>
      <c r="H78" s="28"/>
      <c r="L78" s="28"/>
      <c r="M78" s="28"/>
    </row>
    <row r="79" spans="1:13" outlineLevel="1">
      <c r="A79" s="110" t="s">
        <v>309</v>
      </c>
      <c r="B79" s="59" t="s">
        <v>310</v>
      </c>
      <c r="C79" s="136"/>
      <c r="D79" s="136"/>
      <c r="E79" s="114"/>
      <c r="F79" s="128">
        <f>IF($C$77=0,"",IF(C79="[for completion]","",C79/$C$77))</f>
        <v>0</v>
      </c>
      <c r="G79" s="128" t="str">
        <f>IF($D$77=0,"",IF(D79="[for completion]","",D79/$D$77))</f>
        <v/>
      </c>
      <c r="H79" s="28"/>
      <c r="L79" s="28"/>
      <c r="M79" s="28"/>
    </row>
    <row r="80" spans="1:13" outlineLevel="1">
      <c r="A80" s="110" t="s">
        <v>311</v>
      </c>
      <c r="B80" s="59" t="s">
        <v>312</v>
      </c>
      <c r="C80" s="136"/>
      <c r="D80" s="136"/>
      <c r="E80" s="114"/>
      <c r="F80" s="128">
        <f>IF($C$77=0,"",IF(C80="[for completion]","",C80/$C$77))</f>
        <v>0</v>
      </c>
      <c r="G80" s="128" t="str">
        <f>IF($D$77=0,"",IF(D80="[for completion]","",D80/$D$77))</f>
        <v/>
      </c>
      <c r="H80" s="28"/>
      <c r="L80" s="28"/>
      <c r="M80" s="28"/>
    </row>
    <row r="81" spans="1:13" outlineLevel="1">
      <c r="A81" s="110" t="s">
        <v>313</v>
      </c>
      <c r="B81" s="59" t="s">
        <v>314</v>
      </c>
      <c r="C81" s="136"/>
      <c r="D81" s="136"/>
      <c r="E81" s="114"/>
      <c r="F81" s="128">
        <f>IF($C$77=0,"",IF(C81="[for completion]","",C81/$C$77))</f>
        <v>0</v>
      </c>
      <c r="G81" s="128" t="str">
        <f>IF($D$77=0,"",IF(D81="[for completion]","",D81/$D$77))</f>
        <v/>
      </c>
      <c r="H81" s="28"/>
      <c r="L81" s="28"/>
      <c r="M81" s="28"/>
    </row>
    <row r="82" spans="1:13" outlineLevel="1">
      <c r="A82" s="110" t="s">
        <v>315</v>
      </c>
      <c r="B82" s="59" t="s">
        <v>316</v>
      </c>
      <c r="C82" s="136"/>
      <c r="D82" s="136"/>
      <c r="E82" s="114"/>
      <c r="F82" s="128">
        <f>IF($C$77=0,"",IF(C82="[for completion]","",C82/$C$77))</f>
        <v>0</v>
      </c>
      <c r="G82" s="128" t="str">
        <f>IF($D$77=0,"",IF(D82="[for completion]","",D82/$D$77))</f>
        <v/>
      </c>
      <c r="H82" s="28"/>
      <c r="L82" s="28"/>
      <c r="M82" s="28"/>
    </row>
    <row r="83" spans="1:13" outlineLevel="1">
      <c r="A83" s="110" t="s">
        <v>317</v>
      </c>
      <c r="B83" s="60"/>
      <c r="C83" s="127"/>
      <c r="D83" s="127"/>
      <c r="E83" s="114"/>
      <c r="F83" s="137"/>
      <c r="G83" s="137"/>
      <c r="H83" s="28"/>
      <c r="L83" s="28"/>
      <c r="M83" s="28"/>
    </row>
    <row r="84" spans="1:13" outlineLevel="1">
      <c r="A84" s="110" t="s">
        <v>318</v>
      </c>
      <c r="B84" s="60"/>
      <c r="C84" s="127"/>
      <c r="D84" s="127"/>
      <c r="E84" s="114"/>
      <c r="F84" s="137"/>
      <c r="G84" s="137"/>
      <c r="H84" s="28"/>
      <c r="L84" s="28"/>
      <c r="M84" s="28"/>
    </row>
    <row r="85" spans="1:13" outlineLevel="1">
      <c r="A85" s="110" t="s">
        <v>319</v>
      </c>
      <c r="B85" s="60"/>
      <c r="C85" s="127"/>
      <c r="D85" s="127"/>
      <c r="E85" s="114"/>
      <c r="F85" s="137"/>
      <c r="G85" s="137"/>
      <c r="H85" s="28"/>
      <c r="L85" s="28"/>
      <c r="M85" s="28"/>
    </row>
    <row r="86" spans="1:13" outlineLevel="1">
      <c r="A86" s="110" t="s">
        <v>320</v>
      </c>
      <c r="B86" s="54"/>
      <c r="C86" s="127"/>
      <c r="D86" s="127"/>
      <c r="E86" s="114"/>
      <c r="F86" s="137">
        <f>IF($C$77=0,"",IF(C86="[for completion]","",C86/$C$77))</f>
        <v>0</v>
      </c>
      <c r="G86" s="137" t="str">
        <f>IF($D$77=0,"",IF(D86="[for completion]","",D86/$D$77))</f>
        <v/>
      </c>
      <c r="H86" s="28"/>
      <c r="L86" s="28"/>
      <c r="M86" s="28"/>
    </row>
    <row r="87" spans="1:13" outlineLevel="1">
      <c r="A87" s="110" t="s">
        <v>321</v>
      </c>
      <c r="B87" s="60"/>
      <c r="C87" s="127"/>
      <c r="D87" s="127"/>
      <c r="E87" s="114"/>
      <c r="F87" s="137">
        <f>IF($C$77=0,"",IF(C87="[for completion]","",C87/$C$77))</f>
        <v>0</v>
      </c>
      <c r="G87" s="137" t="str">
        <f>IF($D$77=0,"",IF(D87="[for completion]","",D87/$D$77))</f>
        <v/>
      </c>
      <c r="H87" s="28"/>
      <c r="L87" s="28"/>
      <c r="M87" s="28"/>
    </row>
    <row r="88" spans="1:13" ht="15" customHeight="1">
      <c r="A88" s="44"/>
      <c r="B88" s="42" t="s">
        <v>322</v>
      </c>
      <c r="C88" s="134" t="s">
        <v>323</v>
      </c>
      <c r="D88" s="134" t="s">
        <v>324</v>
      </c>
      <c r="E88" s="43"/>
      <c r="F88" s="44" t="s">
        <v>325</v>
      </c>
      <c r="G88" s="44" t="s">
        <v>326</v>
      </c>
      <c r="H88" s="28"/>
      <c r="L88" s="28"/>
      <c r="M88" s="28"/>
    </row>
    <row r="89" spans="1:13">
      <c r="A89" s="110" t="s">
        <v>327</v>
      </c>
      <c r="B89" s="118" t="s">
        <v>328</v>
      </c>
      <c r="C89" s="119">
        <v>2.7657500000000002</v>
      </c>
      <c r="D89" s="119">
        <v>3.7657500000000002</v>
      </c>
      <c r="E89" s="50"/>
      <c r="F89" s="87"/>
      <c r="G89" s="88"/>
      <c r="H89" s="28"/>
      <c r="L89" s="28"/>
      <c r="M89" s="28"/>
    </row>
    <row r="90" spans="1:13">
      <c r="A90" s="110"/>
      <c r="B90" s="118"/>
      <c r="C90" s="135"/>
      <c r="D90" s="135"/>
      <c r="E90" s="50"/>
      <c r="F90" s="87"/>
      <c r="G90" s="88"/>
      <c r="H90" s="28"/>
      <c r="L90" s="28"/>
      <c r="M90" s="28"/>
    </row>
    <row r="91" spans="1:13">
      <c r="A91" s="110"/>
      <c r="B91" s="118" t="s">
        <v>329</v>
      </c>
      <c r="C91" s="138"/>
      <c r="D91" s="138"/>
      <c r="E91" s="50"/>
      <c r="F91" s="88"/>
      <c r="G91" s="88"/>
      <c r="H91" s="28"/>
      <c r="L91" s="28"/>
      <c r="M91" s="28"/>
    </row>
    <row r="92" spans="1:13">
      <c r="A92" s="110" t="s">
        <v>330</v>
      </c>
      <c r="B92" s="118" t="s">
        <v>291</v>
      </c>
      <c r="C92" s="135"/>
      <c r="D92" s="135"/>
      <c r="E92" s="50"/>
      <c r="F92" s="88"/>
      <c r="G92" s="88"/>
      <c r="H92" s="28"/>
      <c r="L92" s="28"/>
      <c r="M92" s="28"/>
    </row>
    <row r="93" spans="1:13">
      <c r="A93" s="110" t="s">
        <v>331</v>
      </c>
      <c r="B93" s="51" t="s">
        <v>293</v>
      </c>
      <c r="C93" s="119"/>
      <c r="D93" s="119"/>
      <c r="E93" s="52"/>
      <c r="F93" s="128" t="str">
        <f t="shared" ref="F93:F99" si="3">IF($C$100=0,"",IF(C93="[for completion]","",IF(C93="","",C93/$C$100)))</f>
        <v/>
      </c>
      <c r="G93" s="128" t="str">
        <f t="shared" ref="G93:G99" si="4">IF($D$100=0,"",IF(D93="[Mark as ND1 if not relevant]","",IF(D93="","",D93/$D$100)))</f>
        <v/>
      </c>
      <c r="H93" s="28"/>
      <c r="L93" s="28"/>
      <c r="M93" s="28"/>
    </row>
    <row r="94" spans="1:13">
      <c r="A94" s="110" t="s">
        <v>332</v>
      </c>
      <c r="B94" s="51" t="s">
        <v>295</v>
      </c>
      <c r="C94" s="119">
        <v>500</v>
      </c>
      <c r="D94" s="119"/>
      <c r="E94" s="52"/>
      <c r="F94" s="128">
        <f t="shared" si="3"/>
        <v>0.5</v>
      </c>
      <c r="G94" s="128" t="str">
        <f t="shared" si="4"/>
        <v/>
      </c>
      <c r="H94" s="28"/>
      <c r="L94" s="28"/>
      <c r="M94" s="28"/>
    </row>
    <row r="95" spans="1:13">
      <c r="A95" s="110" t="s">
        <v>333</v>
      </c>
      <c r="B95" s="51" t="s">
        <v>297</v>
      </c>
      <c r="C95" s="119"/>
      <c r="D95" s="119">
        <v>500</v>
      </c>
      <c r="E95" s="52"/>
      <c r="F95" s="128" t="str">
        <f t="shared" si="3"/>
        <v/>
      </c>
      <c r="G95" s="128">
        <f t="shared" si="4"/>
        <v>0.5</v>
      </c>
      <c r="H95" s="28"/>
      <c r="L95" s="28"/>
      <c r="M95" s="28"/>
    </row>
    <row r="96" spans="1:13">
      <c r="A96" s="110" t="s">
        <v>334</v>
      </c>
      <c r="B96" s="51" t="s">
        <v>299</v>
      </c>
      <c r="C96" s="119">
        <v>500</v>
      </c>
      <c r="D96" s="119"/>
      <c r="E96" s="52"/>
      <c r="F96" s="128">
        <f t="shared" si="3"/>
        <v>0.5</v>
      </c>
      <c r="G96" s="128" t="str">
        <f t="shared" si="4"/>
        <v/>
      </c>
      <c r="H96" s="28"/>
      <c r="L96" s="28"/>
      <c r="M96" s="28"/>
    </row>
    <row r="97" spans="1:13">
      <c r="A97" s="110" t="s">
        <v>335</v>
      </c>
      <c r="B97" s="51" t="s">
        <v>301</v>
      </c>
      <c r="C97" s="119"/>
      <c r="D97" s="119">
        <v>500</v>
      </c>
      <c r="E97" s="52"/>
      <c r="F97" s="128" t="str">
        <f t="shared" si="3"/>
        <v/>
      </c>
      <c r="G97" s="128">
        <f t="shared" si="4"/>
        <v>0.5</v>
      </c>
      <c r="H97" s="28"/>
      <c r="L97" s="28"/>
      <c r="M97" s="28"/>
    </row>
    <row r="98" spans="1:13">
      <c r="A98" s="110" t="s">
        <v>336</v>
      </c>
      <c r="B98" s="51" t="s">
        <v>303</v>
      </c>
      <c r="C98" s="119"/>
      <c r="D98" s="119"/>
      <c r="E98" s="52"/>
      <c r="F98" s="128" t="str">
        <f t="shared" si="3"/>
        <v/>
      </c>
      <c r="G98" s="128" t="str">
        <f t="shared" si="4"/>
        <v/>
      </c>
      <c r="H98" s="28"/>
      <c r="L98" s="28"/>
      <c r="M98" s="28"/>
    </row>
    <row r="99" spans="1:13">
      <c r="A99" s="110" t="s">
        <v>337</v>
      </c>
      <c r="B99" s="51" t="s">
        <v>305</v>
      </c>
      <c r="C99" s="119"/>
      <c r="D99" s="119"/>
      <c r="E99" s="52"/>
      <c r="F99" s="128" t="str">
        <f t="shared" si="3"/>
        <v/>
      </c>
      <c r="G99" s="128" t="str">
        <f t="shared" si="4"/>
        <v/>
      </c>
      <c r="H99" s="28"/>
      <c r="L99" s="28"/>
      <c r="M99" s="28"/>
    </row>
    <row r="100" spans="1:13">
      <c r="A100" s="110" t="s">
        <v>338</v>
      </c>
      <c r="B100" s="53" t="s">
        <v>275</v>
      </c>
      <c r="C100" s="131">
        <f>SUM(C93:C99)</f>
        <v>1000</v>
      </c>
      <c r="D100" s="131">
        <f>SUM(D93:D99)</f>
        <v>1000</v>
      </c>
      <c r="E100" s="114"/>
      <c r="F100" s="128">
        <f>SUM(F93:F99)</f>
        <v>1</v>
      </c>
      <c r="G100" s="128">
        <f>SUM(G93:G99)</f>
        <v>1</v>
      </c>
      <c r="H100" s="28"/>
      <c r="L100" s="28"/>
      <c r="M100" s="28"/>
    </row>
    <row r="101" spans="1:13" outlineLevel="1">
      <c r="A101" s="110" t="s">
        <v>339</v>
      </c>
      <c r="B101" s="59" t="s">
        <v>308</v>
      </c>
      <c r="C101" s="136"/>
      <c r="D101" s="136"/>
      <c r="E101" s="114"/>
      <c r="F101" s="128">
        <f>IF($C$100=0,"",IF(C101="[for completion]","",C101/$C$100))</f>
        <v>0</v>
      </c>
      <c r="G101" s="128">
        <f>IF($D$100=0,"",IF(D101="[for completion]","",D101/$D$100))</f>
        <v>0</v>
      </c>
      <c r="H101" s="28"/>
      <c r="L101" s="28"/>
      <c r="M101" s="28"/>
    </row>
    <row r="102" spans="1:13" outlineLevel="1">
      <c r="A102" s="110" t="s">
        <v>340</v>
      </c>
      <c r="B102" s="59" t="s">
        <v>310</v>
      </c>
      <c r="C102" s="136"/>
      <c r="D102" s="136"/>
      <c r="E102" s="114"/>
      <c r="F102" s="128">
        <f>IF($C$100=0,"",IF(C102="[for completion]","",C102/$C$100))</f>
        <v>0</v>
      </c>
      <c r="G102" s="128">
        <f>IF($D$100=0,"",IF(D102="[for completion]","",D102/$D$100))</f>
        <v>0</v>
      </c>
      <c r="H102" s="28"/>
      <c r="L102" s="28"/>
      <c r="M102" s="28"/>
    </row>
    <row r="103" spans="1:13" outlineLevel="1">
      <c r="A103" s="110" t="s">
        <v>341</v>
      </c>
      <c r="B103" s="59" t="s">
        <v>312</v>
      </c>
      <c r="C103" s="136"/>
      <c r="D103" s="136"/>
      <c r="E103" s="114"/>
      <c r="F103" s="128">
        <f>IF($C$100=0,"",IF(C103="[for completion]","",C103/$C$100))</f>
        <v>0</v>
      </c>
      <c r="G103" s="128">
        <f>IF($D$100=0,"",IF(D103="[for completion]","",D103/$D$100))</f>
        <v>0</v>
      </c>
      <c r="H103" s="28"/>
      <c r="L103" s="28"/>
      <c r="M103" s="28"/>
    </row>
    <row r="104" spans="1:13" outlineLevel="1">
      <c r="A104" s="110" t="s">
        <v>342</v>
      </c>
      <c r="B104" s="59" t="s">
        <v>314</v>
      </c>
      <c r="C104" s="136"/>
      <c r="D104" s="136"/>
      <c r="E104" s="114"/>
      <c r="F104" s="128">
        <f>IF($C$100=0,"",IF(C104="[for completion]","",C104/$C$100))</f>
        <v>0</v>
      </c>
      <c r="G104" s="128">
        <f>IF($D$100=0,"",IF(D104="[for completion]","",D104/$D$100))</f>
        <v>0</v>
      </c>
      <c r="H104" s="28"/>
      <c r="L104" s="28"/>
      <c r="M104" s="28"/>
    </row>
    <row r="105" spans="1:13" outlineLevel="1">
      <c r="A105" s="110" t="s">
        <v>343</v>
      </c>
      <c r="B105" s="59" t="s">
        <v>316</v>
      </c>
      <c r="C105" s="136"/>
      <c r="D105" s="136"/>
      <c r="E105" s="114"/>
      <c r="F105" s="128">
        <f>IF($C$100=0,"",IF(C105="[for completion]","",C105/$C$100))</f>
        <v>0</v>
      </c>
      <c r="G105" s="128">
        <f>IF($D$100=0,"",IF(D105="[for completion]","",D105/$D$100))</f>
        <v>0</v>
      </c>
      <c r="H105" s="28"/>
      <c r="L105" s="28"/>
      <c r="M105" s="28"/>
    </row>
    <row r="106" spans="1:13" outlineLevel="1">
      <c r="A106" s="110" t="s">
        <v>344</v>
      </c>
      <c r="B106" s="60"/>
      <c r="C106" s="127"/>
      <c r="D106" s="127"/>
      <c r="E106" s="114"/>
      <c r="F106" s="137"/>
      <c r="G106" s="137"/>
      <c r="H106" s="28"/>
      <c r="L106" s="28"/>
      <c r="M106" s="28"/>
    </row>
    <row r="107" spans="1:13" outlineLevel="1">
      <c r="A107" s="110" t="s">
        <v>345</v>
      </c>
      <c r="B107" s="60"/>
      <c r="C107" s="127"/>
      <c r="D107" s="127"/>
      <c r="E107" s="114"/>
      <c r="F107" s="137"/>
      <c r="G107" s="137"/>
      <c r="H107" s="28"/>
      <c r="L107" s="28"/>
      <c r="M107" s="28"/>
    </row>
    <row r="108" spans="1:13" outlineLevel="1">
      <c r="A108" s="110" t="s">
        <v>346</v>
      </c>
      <c r="B108" s="54"/>
      <c r="C108" s="127"/>
      <c r="D108" s="127"/>
      <c r="E108" s="114"/>
      <c r="F108" s="137"/>
      <c r="G108" s="137"/>
      <c r="H108" s="28"/>
      <c r="L108" s="28"/>
      <c r="M108" s="28"/>
    </row>
    <row r="109" spans="1:13" outlineLevel="1">
      <c r="A109" s="110" t="s">
        <v>347</v>
      </c>
      <c r="B109" s="60"/>
      <c r="C109" s="127"/>
      <c r="D109" s="127"/>
      <c r="E109" s="114"/>
      <c r="F109" s="137"/>
      <c r="G109" s="137"/>
      <c r="H109" s="28"/>
      <c r="L109" s="28"/>
      <c r="M109" s="28"/>
    </row>
    <row r="110" spans="1:13" outlineLevel="1">
      <c r="A110" s="110" t="s">
        <v>348</v>
      </c>
      <c r="B110" s="60"/>
      <c r="C110" s="127"/>
      <c r="D110" s="127"/>
      <c r="E110" s="114"/>
      <c r="F110" s="137"/>
      <c r="G110" s="137"/>
      <c r="H110" s="28"/>
      <c r="L110" s="28"/>
      <c r="M110" s="28"/>
    </row>
    <row r="111" spans="1:13" ht="15" customHeight="1">
      <c r="A111" s="44"/>
      <c r="B111" s="55" t="s">
        <v>349</v>
      </c>
      <c r="C111" s="44" t="s">
        <v>350</v>
      </c>
      <c r="D111" s="44" t="s">
        <v>351</v>
      </c>
      <c r="E111" s="43"/>
      <c r="F111" s="44" t="s">
        <v>352</v>
      </c>
      <c r="G111" s="44" t="s">
        <v>353</v>
      </c>
      <c r="H111" s="28"/>
      <c r="L111" s="28"/>
      <c r="M111" s="28"/>
    </row>
    <row r="112" spans="1:13">
      <c r="A112" s="110" t="s">
        <v>354</v>
      </c>
      <c r="B112" s="118" t="s">
        <v>181</v>
      </c>
      <c r="C112" s="119">
        <v>3125.1130546499999</v>
      </c>
      <c r="D112" s="119">
        <v>3125.1130546499999</v>
      </c>
      <c r="E112" s="137"/>
      <c r="F112" s="128">
        <f t="shared" ref="F112:F130" si="5">IF($C$131=0,"",IF(C112="[for completion]","",IF(C112="","",C112/$C$131)))</f>
        <v>1</v>
      </c>
      <c r="G112" s="128">
        <f t="shared" ref="G112:G130" si="6">IF($D$131=0,"",IF(D112="[for completion]","",IF(D112="","",D112/$D$131)))</f>
        <v>1</v>
      </c>
      <c r="L112" s="28" t="s">
        <v>355</v>
      </c>
      <c r="M112" s="28"/>
    </row>
    <row r="113" spans="1:13">
      <c r="A113" s="110" t="s">
        <v>356</v>
      </c>
      <c r="B113" s="118" t="s">
        <v>357</v>
      </c>
      <c r="C113" s="119">
        <v>0</v>
      </c>
      <c r="D113" s="119">
        <v>0</v>
      </c>
      <c r="E113" s="137"/>
      <c r="F113" s="128">
        <f t="shared" si="5"/>
        <v>0</v>
      </c>
      <c r="G113" s="128">
        <f t="shared" si="6"/>
        <v>0</v>
      </c>
      <c r="L113" s="114" t="s">
        <v>357</v>
      </c>
      <c r="M113" s="28"/>
    </row>
    <row r="114" spans="1:13">
      <c r="A114" s="110" t="s">
        <v>358</v>
      </c>
      <c r="B114" s="118" t="s">
        <v>359</v>
      </c>
      <c r="C114" s="119">
        <v>0</v>
      </c>
      <c r="D114" s="119">
        <v>0</v>
      </c>
      <c r="E114" s="137"/>
      <c r="F114" s="128">
        <f t="shared" si="5"/>
        <v>0</v>
      </c>
      <c r="G114" s="128">
        <f t="shared" si="6"/>
        <v>0</v>
      </c>
      <c r="L114" s="114" t="s">
        <v>359</v>
      </c>
      <c r="M114" s="28"/>
    </row>
    <row r="115" spans="1:13">
      <c r="A115" s="110" t="s">
        <v>360</v>
      </c>
      <c r="B115" s="118" t="s">
        <v>361</v>
      </c>
      <c r="C115" s="119">
        <v>0</v>
      </c>
      <c r="D115" s="119">
        <v>0</v>
      </c>
      <c r="E115" s="137"/>
      <c r="F115" s="128">
        <f t="shared" si="5"/>
        <v>0</v>
      </c>
      <c r="G115" s="128">
        <f t="shared" si="6"/>
        <v>0</v>
      </c>
      <c r="L115" s="114" t="s">
        <v>361</v>
      </c>
      <c r="M115" s="28"/>
    </row>
    <row r="116" spans="1:13">
      <c r="A116" s="110" t="s">
        <v>362</v>
      </c>
      <c r="B116" s="118" t="s">
        <v>363</v>
      </c>
      <c r="C116" s="119">
        <v>0</v>
      </c>
      <c r="D116" s="119">
        <v>0</v>
      </c>
      <c r="E116" s="137"/>
      <c r="F116" s="128">
        <f t="shared" si="5"/>
        <v>0</v>
      </c>
      <c r="G116" s="128">
        <f t="shared" si="6"/>
        <v>0</v>
      </c>
      <c r="L116" s="114" t="s">
        <v>363</v>
      </c>
      <c r="M116" s="28"/>
    </row>
    <row r="117" spans="1:13">
      <c r="A117" s="110" t="s">
        <v>364</v>
      </c>
      <c r="B117" s="118" t="s">
        <v>365</v>
      </c>
      <c r="C117" s="119">
        <v>0</v>
      </c>
      <c r="D117" s="119">
        <v>0</v>
      </c>
      <c r="E117" s="114"/>
      <c r="F117" s="128">
        <f t="shared" si="5"/>
        <v>0</v>
      </c>
      <c r="G117" s="128">
        <f t="shared" si="6"/>
        <v>0</v>
      </c>
      <c r="L117" s="114" t="s">
        <v>365</v>
      </c>
      <c r="M117" s="28"/>
    </row>
    <row r="118" spans="1:13">
      <c r="A118" s="110" t="s">
        <v>366</v>
      </c>
      <c r="B118" s="118" t="s">
        <v>367</v>
      </c>
      <c r="C118" s="119">
        <v>0</v>
      </c>
      <c r="D118" s="119">
        <v>0</v>
      </c>
      <c r="E118" s="114"/>
      <c r="F118" s="128">
        <f t="shared" si="5"/>
        <v>0</v>
      </c>
      <c r="G118" s="128">
        <f t="shared" si="6"/>
        <v>0</v>
      </c>
      <c r="L118" s="114" t="s">
        <v>367</v>
      </c>
      <c r="M118" s="28"/>
    </row>
    <row r="119" spans="1:13">
      <c r="A119" s="110" t="s">
        <v>368</v>
      </c>
      <c r="B119" s="118" t="s">
        <v>369</v>
      </c>
      <c r="C119" s="119">
        <v>0</v>
      </c>
      <c r="D119" s="119">
        <v>0</v>
      </c>
      <c r="E119" s="114"/>
      <c r="F119" s="128">
        <f t="shared" si="5"/>
        <v>0</v>
      </c>
      <c r="G119" s="128">
        <f t="shared" si="6"/>
        <v>0</v>
      </c>
      <c r="L119" s="114" t="s">
        <v>369</v>
      </c>
      <c r="M119" s="28"/>
    </row>
    <row r="120" spans="1:13">
      <c r="A120" s="110" t="s">
        <v>370</v>
      </c>
      <c r="B120" s="118" t="s">
        <v>371</v>
      </c>
      <c r="C120" s="119">
        <v>0</v>
      </c>
      <c r="D120" s="119">
        <v>0</v>
      </c>
      <c r="E120" s="114"/>
      <c r="F120" s="128">
        <f t="shared" si="5"/>
        <v>0</v>
      </c>
      <c r="G120" s="128">
        <f t="shared" si="6"/>
        <v>0</v>
      </c>
      <c r="L120" s="114" t="s">
        <v>371</v>
      </c>
      <c r="M120" s="28"/>
    </row>
    <row r="121" spans="1:13">
      <c r="A121" s="110" t="s">
        <v>372</v>
      </c>
      <c r="B121" s="110" t="s">
        <v>373</v>
      </c>
      <c r="C121" s="119">
        <v>0</v>
      </c>
      <c r="D121" s="119">
        <v>0</v>
      </c>
      <c r="F121" s="128">
        <f t="shared" si="5"/>
        <v>0</v>
      </c>
      <c r="G121" s="128">
        <f t="shared" si="6"/>
        <v>0</v>
      </c>
      <c r="L121" s="114"/>
      <c r="M121" s="28"/>
    </row>
    <row r="122" spans="1:13">
      <c r="A122" s="110" t="s">
        <v>374</v>
      </c>
      <c r="B122" s="118" t="s">
        <v>375</v>
      </c>
      <c r="C122" s="119">
        <v>0</v>
      </c>
      <c r="D122" s="119">
        <v>0</v>
      </c>
      <c r="E122" s="114"/>
      <c r="F122" s="128">
        <f t="shared" si="5"/>
        <v>0</v>
      </c>
      <c r="G122" s="128">
        <f t="shared" si="6"/>
        <v>0</v>
      </c>
      <c r="L122" s="114" t="s">
        <v>376</v>
      </c>
      <c r="M122" s="28"/>
    </row>
    <row r="123" spans="1:13">
      <c r="A123" s="110" t="s">
        <v>377</v>
      </c>
      <c r="B123" s="118" t="s">
        <v>376</v>
      </c>
      <c r="C123" s="119">
        <v>0</v>
      </c>
      <c r="D123" s="119">
        <v>0</v>
      </c>
      <c r="E123" s="114"/>
      <c r="F123" s="128">
        <f t="shared" si="5"/>
        <v>0</v>
      </c>
      <c r="G123" s="128">
        <f t="shared" si="6"/>
        <v>0</v>
      </c>
      <c r="L123" s="114" t="s">
        <v>378</v>
      </c>
      <c r="M123" s="28"/>
    </row>
    <row r="124" spans="1:13">
      <c r="A124" s="110" t="s">
        <v>379</v>
      </c>
      <c r="B124" s="118" t="s">
        <v>378</v>
      </c>
      <c r="C124" s="119">
        <v>0</v>
      </c>
      <c r="D124" s="119">
        <v>0</v>
      </c>
      <c r="E124" s="114"/>
      <c r="F124" s="128">
        <f t="shared" si="5"/>
        <v>0</v>
      </c>
      <c r="G124" s="128">
        <f t="shared" si="6"/>
        <v>0</v>
      </c>
      <c r="L124" s="52" t="s">
        <v>380</v>
      </c>
      <c r="M124" s="28"/>
    </row>
    <row r="125" spans="1:13">
      <c r="A125" s="110" t="s">
        <v>381</v>
      </c>
      <c r="B125" s="110" t="s">
        <v>382</v>
      </c>
      <c r="C125" s="119">
        <v>0</v>
      </c>
      <c r="D125" s="119">
        <v>0</v>
      </c>
      <c r="E125" s="114"/>
      <c r="F125" s="128">
        <f t="shared" si="5"/>
        <v>0</v>
      </c>
      <c r="G125" s="128">
        <f t="shared" si="6"/>
        <v>0</v>
      </c>
      <c r="L125" s="114" t="s">
        <v>383</v>
      </c>
      <c r="M125" s="28"/>
    </row>
    <row r="126" spans="1:13">
      <c r="A126" s="110" t="s">
        <v>384</v>
      </c>
      <c r="B126" s="51" t="s">
        <v>380</v>
      </c>
      <c r="C126" s="119">
        <v>0</v>
      </c>
      <c r="D126" s="119">
        <v>0</v>
      </c>
      <c r="E126" s="114"/>
      <c r="F126" s="128">
        <f t="shared" si="5"/>
        <v>0</v>
      </c>
      <c r="G126" s="128">
        <f t="shared" si="6"/>
        <v>0</v>
      </c>
      <c r="L126" s="114" t="s">
        <v>385</v>
      </c>
      <c r="M126" s="28"/>
    </row>
    <row r="127" spans="1:13">
      <c r="A127" s="110" t="s">
        <v>386</v>
      </c>
      <c r="B127" s="118" t="s">
        <v>383</v>
      </c>
      <c r="C127" s="119">
        <v>0</v>
      </c>
      <c r="D127" s="119">
        <v>0</v>
      </c>
      <c r="E127" s="114"/>
      <c r="F127" s="128">
        <f t="shared" si="5"/>
        <v>0</v>
      </c>
      <c r="G127" s="128">
        <f t="shared" si="6"/>
        <v>0</v>
      </c>
      <c r="H127" s="28"/>
      <c r="L127" s="114" t="s">
        <v>387</v>
      </c>
      <c r="M127" s="28"/>
    </row>
    <row r="128" spans="1:13">
      <c r="A128" s="110" t="s">
        <v>388</v>
      </c>
      <c r="B128" s="118" t="s">
        <v>385</v>
      </c>
      <c r="C128" s="119">
        <v>0</v>
      </c>
      <c r="D128" s="119">
        <v>0</v>
      </c>
      <c r="E128" s="114"/>
      <c r="F128" s="128">
        <f t="shared" si="5"/>
        <v>0</v>
      </c>
      <c r="G128" s="128">
        <f t="shared" si="6"/>
        <v>0</v>
      </c>
      <c r="H128" s="28"/>
      <c r="L128" s="28"/>
      <c r="M128" s="28"/>
    </row>
    <row r="129" spans="1:13">
      <c r="A129" s="110" t="s">
        <v>389</v>
      </c>
      <c r="B129" s="118" t="s">
        <v>387</v>
      </c>
      <c r="C129" s="119">
        <v>0</v>
      </c>
      <c r="D129" s="119">
        <v>0</v>
      </c>
      <c r="E129" s="114"/>
      <c r="F129" s="128">
        <f t="shared" si="5"/>
        <v>0</v>
      </c>
      <c r="G129" s="128">
        <f t="shared" si="6"/>
        <v>0</v>
      </c>
      <c r="H129" s="28"/>
      <c r="L129" s="28"/>
      <c r="M129" s="28"/>
    </row>
    <row r="130" spans="1:13" outlineLevel="1">
      <c r="A130" s="110" t="s">
        <v>390</v>
      </c>
      <c r="B130" s="118" t="s">
        <v>273</v>
      </c>
      <c r="C130" s="119">
        <v>0</v>
      </c>
      <c r="D130" s="119">
        <v>0</v>
      </c>
      <c r="E130" s="114"/>
      <c r="F130" s="128">
        <f t="shared" si="5"/>
        <v>0</v>
      </c>
      <c r="G130" s="128">
        <f t="shared" si="6"/>
        <v>0</v>
      </c>
      <c r="H130" s="28"/>
      <c r="L130" s="28"/>
      <c r="M130" s="28"/>
    </row>
    <row r="131" spans="1:13" outlineLevel="1">
      <c r="A131" s="110" t="s">
        <v>391</v>
      </c>
      <c r="B131" s="53" t="s">
        <v>275</v>
      </c>
      <c r="C131" s="139">
        <f>SUM(C112:C130)</f>
        <v>3125.1130546499999</v>
      </c>
      <c r="D131" s="139">
        <f>SUM(D112:D130)</f>
        <v>3125.1130546499999</v>
      </c>
      <c r="E131" s="114"/>
      <c r="F131" s="128">
        <f>SUM(F112:F130)</f>
        <v>1</v>
      </c>
      <c r="G131" s="128">
        <f>SUM(G112:G130)</f>
        <v>1</v>
      </c>
      <c r="H131" s="28"/>
      <c r="L131" s="28"/>
      <c r="M131" s="28"/>
    </row>
    <row r="132" spans="1:13" outlineLevel="1">
      <c r="A132" s="110" t="s">
        <v>392</v>
      </c>
      <c r="B132" s="49" t="s">
        <v>277</v>
      </c>
      <c r="C132" s="119"/>
      <c r="D132" s="119"/>
      <c r="E132" s="114"/>
      <c r="F132" s="128" t="str">
        <f>IF($C$131=0,"",IF(C132="[for completion]","",IF(C132="","",C132/$C$131)))</f>
        <v/>
      </c>
      <c r="G132" s="128" t="str">
        <f>IF($D$131=0,"",IF(D132="[for completion]","",IF(D132="","",D132/$D$131)))</f>
        <v/>
      </c>
      <c r="H132" s="28"/>
      <c r="L132" s="28"/>
      <c r="M132" s="28"/>
    </row>
    <row r="133" spans="1:13" outlineLevel="1">
      <c r="A133" s="110" t="s">
        <v>393</v>
      </c>
      <c r="B133" s="49" t="s">
        <v>277</v>
      </c>
      <c r="C133" s="119"/>
      <c r="D133" s="119"/>
      <c r="E133" s="114"/>
      <c r="F133" s="128" t="str">
        <f>IF($C$131=0,"",IF(C133="[for completion]","",IF(C133="","",C133/$C$131)))</f>
        <v/>
      </c>
      <c r="G133" s="128" t="str">
        <f>IF($D$131=0,"",IF(D133="[for completion]","",IF(D133="","",D133/$D$131)))</f>
        <v/>
      </c>
      <c r="H133" s="28"/>
      <c r="L133" s="28"/>
      <c r="M133" s="28"/>
    </row>
    <row r="134" spans="1:13" outlineLevel="1">
      <c r="A134" s="110" t="s">
        <v>394</v>
      </c>
      <c r="B134" s="49" t="s">
        <v>277</v>
      </c>
      <c r="C134" s="119"/>
      <c r="D134" s="119"/>
      <c r="E134" s="114"/>
      <c r="F134" s="128" t="str">
        <f>IF($C$131=0,"",IF(C134="[for completion]","",IF(C134="","",C134/$C$131)))</f>
        <v/>
      </c>
      <c r="G134" s="128" t="str">
        <f>IF($D$131=0,"",IF(D134="[for completion]","",IF(D134="","",D134/$D$131)))</f>
        <v/>
      </c>
      <c r="H134" s="28"/>
      <c r="L134" s="28"/>
      <c r="M134" s="28"/>
    </row>
    <row r="135" spans="1:13" outlineLevel="1">
      <c r="A135" s="110" t="s">
        <v>395</v>
      </c>
      <c r="B135" s="49" t="s">
        <v>277</v>
      </c>
      <c r="C135" s="119"/>
      <c r="D135" s="119"/>
      <c r="E135" s="114"/>
      <c r="F135" s="128" t="str">
        <f>IF($C$131=0,"",IF(C135="[for completion]","",IF(C135="","",C135/$C$131)))</f>
        <v/>
      </c>
      <c r="G135" s="128" t="str">
        <f>IF($D$131=0,"",IF(D135="[for completion]","",IF(D135="","",D135/$D$131)))</f>
        <v/>
      </c>
      <c r="H135" s="28"/>
      <c r="L135" s="28"/>
      <c r="M135" s="28"/>
    </row>
    <row r="136" spans="1:13" outlineLevel="1">
      <c r="A136" s="110" t="s">
        <v>396</v>
      </c>
      <c r="B136" s="49" t="s">
        <v>277</v>
      </c>
      <c r="C136" s="119"/>
      <c r="D136" s="119"/>
      <c r="E136" s="114"/>
      <c r="F136" s="128" t="str">
        <f>IF($C$131=0,"",IF(C136="[for completion]","",IF(C136="","",C136/$C$131)))</f>
        <v/>
      </c>
      <c r="G136" s="128" t="str">
        <f>IF($D$131=0,"",IF(D136="[for completion]","",IF(D136="","",D136/$D$131)))</f>
        <v/>
      </c>
      <c r="H136" s="28"/>
      <c r="L136" s="28"/>
      <c r="M136" s="28"/>
    </row>
    <row r="137" spans="1:13" ht="15" customHeight="1">
      <c r="A137" s="44"/>
      <c r="B137" s="42" t="s">
        <v>397</v>
      </c>
      <c r="C137" s="44" t="s">
        <v>350</v>
      </c>
      <c r="D137" s="44" t="s">
        <v>351</v>
      </c>
      <c r="E137" s="43"/>
      <c r="F137" s="44" t="s">
        <v>352</v>
      </c>
      <c r="G137" s="44" t="s">
        <v>353</v>
      </c>
      <c r="H137" s="28"/>
      <c r="L137" s="28"/>
      <c r="M137" s="28"/>
    </row>
    <row r="138" spans="1:13">
      <c r="A138" s="110" t="s">
        <v>398</v>
      </c>
      <c r="B138" s="118" t="s">
        <v>181</v>
      </c>
      <c r="C138" s="119">
        <v>1000</v>
      </c>
      <c r="D138" s="119">
        <v>1000</v>
      </c>
      <c r="E138" s="137"/>
      <c r="F138" s="128">
        <f t="shared" ref="F138:F156" si="7">IF($C$157=0,"",IF(C138="[for completion]","",IF(C138="","",C138/$C$157)))</f>
        <v>1</v>
      </c>
      <c r="G138" s="128">
        <f t="shared" ref="G138:G156" si="8">IF($D$157=0,"",IF(D138="[for completion]","",IF(D138="","",D138/$D$157)))</f>
        <v>1</v>
      </c>
      <c r="H138" s="28"/>
      <c r="L138" s="28"/>
      <c r="M138" s="28"/>
    </row>
    <row r="139" spans="1:13">
      <c r="A139" s="110" t="s">
        <v>399</v>
      </c>
      <c r="B139" s="118" t="s">
        <v>357</v>
      </c>
      <c r="C139" s="119">
        <v>0</v>
      </c>
      <c r="D139" s="119">
        <v>0</v>
      </c>
      <c r="E139" s="137"/>
      <c r="F139" s="128">
        <f t="shared" si="7"/>
        <v>0</v>
      </c>
      <c r="G139" s="128">
        <f t="shared" si="8"/>
        <v>0</v>
      </c>
      <c r="H139" s="28"/>
      <c r="L139" s="28"/>
      <c r="M139" s="28"/>
    </row>
    <row r="140" spans="1:13">
      <c r="A140" s="110" t="s">
        <v>400</v>
      </c>
      <c r="B140" s="118" t="s">
        <v>359</v>
      </c>
      <c r="C140" s="119">
        <v>0</v>
      </c>
      <c r="D140" s="119">
        <v>0</v>
      </c>
      <c r="E140" s="137"/>
      <c r="F140" s="128">
        <f t="shared" si="7"/>
        <v>0</v>
      </c>
      <c r="G140" s="128">
        <f t="shared" si="8"/>
        <v>0</v>
      </c>
      <c r="H140" s="28"/>
      <c r="L140" s="28"/>
      <c r="M140" s="28"/>
    </row>
    <row r="141" spans="1:13">
      <c r="A141" s="110" t="s">
        <v>401</v>
      </c>
      <c r="B141" s="118" t="s">
        <v>361</v>
      </c>
      <c r="C141" s="119">
        <v>0</v>
      </c>
      <c r="D141" s="119">
        <v>0</v>
      </c>
      <c r="E141" s="137"/>
      <c r="F141" s="128">
        <f t="shared" si="7"/>
        <v>0</v>
      </c>
      <c r="G141" s="128">
        <f t="shared" si="8"/>
        <v>0</v>
      </c>
      <c r="H141" s="28"/>
      <c r="L141" s="28"/>
      <c r="M141" s="28"/>
    </row>
    <row r="142" spans="1:13">
      <c r="A142" s="110" t="s">
        <v>402</v>
      </c>
      <c r="B142" s="118" t="s">
        <v>363</v>
      </c>
      <c r="C142" s="119">
        <v>0</v>
      </c>
      <c r="D142" s="119">
        <v>0</v>
      </c>
      <c r="E142" s="137"/>
      <c r="F142" s="128">
        <f t="shared" si="7"/>
        <v>0</v>
      </c>
      <c r="G142" s="128">
        <f t="shared" si="8"/>
        <v>0</v>
      </c>
      <c r="H142" s="28"/>
      <c r="L142" s="28"/>
      <c r="M142" s="28"/>
    </row>
    <row r="143" spans="1:13">
      <c r="A143" s="110" t="s">
        <v>403</v>
      </c>
      <c r="B143" s="118" t="s">
        <v>365</v>
      </c>
      <c r="C143" s="119">
        <v>0</v>
      </c>
      <c r="D143" s="119">
        <v>0</v>
      </c>
      <c r="E143" s="114"/>
      <c r="F143" s="128">
        <f t="shared" si="7"/>
        <v>0</v>
      </c>
      <c r="G143" s="128">
        <f t="shared" si="8"/>
        <v>0</v>
      </c>
      <c r="H143" s="28"/>
      <c r="L143" s="28"/>
      <c r="M143" s="28"/>
    </row>
    <row r="144" spans="1:13">
      <c r="A144" s="110" t="s">
        <v>404</v>
      </c>
      <c r="B144" s="118" t="s">
        <v>367</v>
      </c>
      <c r="C144" s="119">
        <v>0</v>
      </c>
      <c r="D144" s="119">
        <v>0</v>
      </c>
      <c r="E144" s="114"/>
      <c r="F144" s="128">
        <f t="shared" si="7"/>
        <v>0</v>
      </c>
      <c r="G144" s="128">
        <f t="shared" si="8"/>
        <v>0</v>
      </c>
      <c r="H144" s="28"/>
      <c r="L144" s="28"/>
      <c r="M144" s="28"/>
    </row>
    <row r="145" spans="1:13">
      <c r="A145" s="110" t="s">
        <v>405</v>
      </c>
      <c r="B145" s="118" t="s">
        <v>369</v>
      </c>
      <c r="C145" s="119">
        <v>0</v>
      </c>
      <c r="D145" s="119">
        <v>0</v>
      </c>
      <c r="E145" s="114"/>
      <c r="F145" s="128">
        <f t="shared" si="7"/>
        <v>0</v>
      </c>
      <c r="G145" s="128">
        <f t="shared" si="8"/>
        <v>0</v>
      </c>
      <c r="H145" s="28"/>
      <c r="L145" s="28"/>
      <c r="M145" s="28"/>
    </row>
    <row r="146" spans="1:13">
      <c r="A146" s="110" t="s">
        <v>406</v>
      </c>
      <c r="B146" s="118" t="s">
        <v>371</v>
      </c>
      <c r="C146" s="119">
        <v>0</v>
      </c>
      <c r="D146" s="119">
        <v>0</v>
      </c>
      <c r="E146" s="114"/>
      <c r="F146" s="128">
        <f t="shared" si="7"/>
        <v>0</v>
      </c>
      <c r="G146" s="128">
        <f t="shared" si="8"/>
        <v>0</v>
      </c>
      <c r="H146" s="28"/>
      <c r="L146" s="28"/>
      <c r="M146" s="28"/>
    </row>
    <row r="147" spans="1:13">
      <c r="A147" s="110" t="s">
        <v>407</v>
      </c>
      <c r="B147" s="110" t="s">
        <v>373</v>
      </c>
      <c r="C147" s="119">
        <v>0</v>
      </c>
      <c r="D147" s="119">
        <v>0</v>
      </c>
      <c r="F147" s="128">
        <f t="shared" si="7"/>
        <v>0</v>
      </c>
      <c r="G147" s="128">
        <f t="shared" si="8"/>
        <v>0</v>
      </c>
      <c r="H147" s="28"/>
      <c r="L147" s="28"/>
      <c r="M147" s="28"/>
    </row>
    <row r="148" spans="1:13">
      <c r="A148" s="110" t="s">
        <v>408</v>
      </c>
      <c r="B148" s="118" t="s">
        <v>375</v>
      </c>
      <c r="C148" s="119">
        <v>0</v>
      </c>
      <c r="D148" s="119">
        <v>0</v>
      </c>
      <c r="E148" s="114"/>
      <c r="F148" s="128">
        <f t="shared" si="7"/>
        <v>0</v>
      </c>
      <c r="G148" s="128">
        <f t="shared" si="8"/>
        <v>0</v>
      </c>
      <c r="H148" s="28"/>
      <c r="L148" s="28"/>
      <c r="M148" s="28"/>
    </row>
    <row r="149" spans="1:13">
      <c r="A149" s="110" t="s">
        <v>409</v>
      </c>
      <c r="B149" s="118" t="s">
        <v>376</v>
      </c>
      <c r="C149" s="119">
        <v>0</v>
      </c>
      <c r="D149" s="119">
        <v>0</v>
      </c>
      <c r="E149" s="114"/>
      <c r="F149" s="128">
        <f t="shared" si="7"/>
        <v>0</v>
      </c>
      <c r="G149" s="128">
        <f t="shared" si="8"/>
        <v>0</v>
      </c>
      <c r="H149" s="28"/>
      <c r="L149" s="28"/>
      <c r="M149" s="28"/>
    </row>
    <row r="150" spans="1:13">
      <c r="A150" s="110" t="s">
        <v>410</v>
      </c>
      <c r="B150" s="118" t="s">
        <v>378</v>
      </c>
      <c r="C150" s="119">
        <v>0</v>
      </c>
      <c r="D150" s="119">
        <v>0</v>
      </c>
      <c r="E150" s="114"/>
      <c r="F150" s="128">
        <f t="shared" si="7"/>
        <v>0</v>
      </c>
      <c r="G150" s="128">
        <f t="shared" si="8"/>
        <v>0</v>
      </c>
      <c r="H150" s="28"/>
      <c r="L150" s="28"/>
      <c r="M150" s="28"/>
    </row>
    <row r="151" spans="1:13">
      <c r="A151" s="110" t="s">
        <v>411</v>
      </c>
      <c r="B151" s="110" t="s">
        <v>382</v>
      </c>
      <c r="C151" s="119">
        <v>0</v>
      </c>
      <c r="D151" s="119">
        <v>0</v>
      </c>
      <c r="E151" s="114"/>
      <c r="F151" s="128">
        <f t="shared" si="7"/>
        <v>0</v>
      </c>
      <c r="G151" s="128">
        <f t="shared" si="8"/>
        <v>0</v>
      </c>
      <c r="H151" s="28"/>
      <c r="L151" s="28"/>
      <c r="M151" s="28"/>
    </row>
    <row r="152" spans="1:13">
      <c r="A152" s="110" t="s">
        <v>412</v>
      </c>
      <c r="B152" s="51" t="s">
        <v>380</v>
      </c>
      <c r="C152" s="119">
        <v>0</v>
      </c>
      <c r="D152" s="119">
        <v>0</v>
      </c>
      <c r="E152" s="114"/>
      <c r="F152" s="128">
        <f t="shared" si="7"/>
        <v>0</v>
      </c>
      <c r="G152" s="128">
        <f t="shared" si="8"/>
        <v>0</v>
      </c>
      <c r="H152" s="28"/>
      <c r="L152" s="28"/>
      <c r="M152" s="28"/>
    </row>
    <row r="153" spans="1:13">
      <c r="A153" s="110" t="s">
        <v>413</v>
      </c>
      <c r="B153" s="118" t="s">
        <v>383</v>
      </c>
      <c r="C153" s="119">
        <v>0</v>
      </c>
      <c r="D153" s="119">
        <v>0</v>
      </c>
      <c r="E153" s="114"/>
      <c r="F153" s="128">
        <f t="shared" si="7"/>
        <v>0</v>
      </c>
      <c r="G153" s="128">
        <f t="shared" si="8"/>
        <v>0</v>
      </c>
      <c r="H153" s="28"/>
      <c r="L153" s="28"/>
      <c r="M153" s="28"/>
    </row>
    <row r="154" spans="1:13">
      <c r="A154" s="110" t="s">
        <v>414</v>
      </c>
      <c r="B154" s="118" t="s">
        <v>385</v>
      </c>
      <c r="C154" s="119">
        <v>0</v>
      </c>
      <c r="D154" s="119">
        <v>0</v>
      </c>
      <c r="E154" s="114"/>
      <c r="F154" s="128">
        <f t="shared" si="7"/>
        <v>0</v>
      </c>
      <c r="G154" s="128">
        <f t="shared" si="8"/>
        <v>0</v>
      </c>
      <c r="H154" s="28"/>
      <c r="L154" s="28"/>
      <c r="M154" s="28"/>
    </row>
    <row r="155" spans="1:13">
      <c r="A155" s="110" t="s">
        <v>415</v>
      </c>
      <c r="B155" s="118" t="s">
        <v>387</v>
      </c>
      <c r="C155" s="119">
        <v>0</v>
      </c>
      <c r="D155" s="119">
        <v>0</v>
      </c>
      <c r="E155" s="114"/>
      <c r="F155" s="128">
        <f t="shared" si="7"/>
        <v>0</v>
      </c>
      <c r="G155" s="128">
        <f t="shared" si="8"/>
        <v>0</v>
      </c>
      <c r="H155" s="28"/>
      <c r="L155" s="28"/>
      <c r="M155" s="28"/>
    </row>
    <row r="156" spans="1:13" outlineLevel="1">
      <c r="A156" s="110" t="s">
        <v>416</v>
      </c>
      <c r="B156" s="118" t="s">
        <v>273</v>
      </c>
      <c r="C156" s="119">
        <v>0</v>
      </c>
      <c r="D156" s="119">
        <v>0</v>
      </c>
      <c r="E156" s="114"/>
      <c r="F156" s="128">
        <f t="shared" si="7"/>
        <v>0</v>
      </c>
      <c r="G156" s="128">
        <f t="shared" si="8"/>
        <v>0</v>
      </c>
      <c r="H156" s="28"/>
      <c r="L156" s="28"/>
      <c r="M156" s="28"/>
    </row>
    <row r="157" spans="1:13" outlineLevel="1">
      <c r="A157" s="110" t="s">
        <v>417</v>
      </c>
      <c r="B157" s="53" t="s">
        <v>275</v>
      </c>
      <c r="C157" s="139">
        <f>SUM(C138:C156)</f>
        <v>1000</v>
      </c>
      <c r="D157" s="139">
        <f>IF(COUNT(D138:D156)=0,0,IF(SUM(D138:D156)=C157,SUM(D138:D156),IF(SUM(D138:D156)&lt;&gt;C157,"The total should equal the Nominal Before Hedging")))</f>
        <v>1000</v>
      </c>
      <c r="E157" s="114"/>
      <c r="F157" s="128">
        <f>SUM(F138:F156)</f>
        <v>1</v>
      </c>
      <c r="G157" s="128">
        <f>SUM(G138:G156)</f>
        <v>1</v>
      </c>
      <c r="H157" s="28"/>
      <c r="L157" s="28"/>
      <c r="M157" s="28"/>
    </row>
    <row r="158" spans="1:13" outlineLevel="1">
      <c r="A158" s="110" t="s">
        <v>418</v>
      </c>
      <c r="B158" s="49" t="s">
        <v>277</v>
      </c>
      <c r="C158" s="119"/>
      <c r="D158" s="119"/>
      <c r="E158" s="114"/>
      <c r="F158" s="128" t="str">
        <f>IF($C$157=0,"",IF(C158="[for completion]","",IF(C158="","",C158/$C$157)))</f>
        <v/>
      </c>
      <c r="G158" s="128" t="str">
        <f>IF($D$157=0,"",IF(D158="[for completion]","",IF(D158="","",D158/$D$157)))</f>
        <v/>
      </c>
      <c r="H158" s="28"/>
      <c r="L158" s="28"/>
      <c r="M158" s="28"/>
    </row>
    <row r="159" spans="1:13" outlineLevel="1">
      <c r="A159" s="110" t="s">
        <v>419</v>
      </c>
      <c r="B159" s="49" t="s">
        <v>277</v>
      </c>
      <c r="C159" s="119"/>
      <c r="D159" s="119"/>
      <c r="E159" s="114"/>
      <c r="F159" s="128" t="str">
        <f>IF($C$157=0,"",IF(C159="[for completion]","",IF(C159="","",C159/$C$157)))</f>
        <v/>
      </c>
      <c r="G159" s="128" t="str">
        <f>IF($D$157=0,"",IF(D159="[for completion]","",IF(D159="","",D159/$D$157)))</f>
        <v/>
      </c>
      <c r="H159" s="28"/>
      <c r="L159" s="28"/>
      <c r="M159" s="28"/>
    </row>
    <row r="160" spans="1:13" outlineLevel="1">
      <c r="A160" s="110" t="s">
        <v>420</v>
      </c>
      <c r="B160" s="49" t="s">
        <v>277</v>
      </c>
      <c r="C160" s="119"/>
      <c r="D160" s="119"/>
      <c r="E160" s="114"/>
      <c r="F160" s="128" t="str">
        <f>IF($C$157=0,"",IF(C160="[for completion]","",IF(C160="","",C160/$C$157)))</f>
        <v/>
      </c>
      <c r="G160" s="128" t="str">
        <f>IF($D$157=0,"",IF(D160="[for completion]","",IF(D160="","",D160/$D$157)))</f>
        <v/>
      </c>
      <c r="H160" s="28"/>
      <c r="L160" s="28"/>
      <c r="M160" s="28"/>
    </row>
    <row r="161" spans="1:13" outlineLevel="1">
      <c r="A161" s="110" t="s">
        <v>421</v>
      </c>
      <c r="B161" s="49" t="s">
        <v>277</v>
      </c>
      <c r="C161" s="119"/>
      <c r="D161" s="119"/>
      <c r="E161" s="114"/>
      <c r="F161" s="128" t="str">
        <f>IF($C$157=0,"",IF(C161="[for completion]","",IF(C161="","",C161/$C$157)))</f>
        <v/>
      </c>
      <c r="G161" s="128" t="str">
        <f>IF($D$157=0,"",IF(D161="[for completion]","",IF(D161="","",D161/$D$157)))</f>
        <v/>
      </c>
      <c r="H161" s="28"/>
      <c r="L161" s="28"/>
      <c r="M161" s="28"/>
    </row>
    <row r="162" spans="1:13" outlineLevel="1">
      <c r="A162" s="110" t="s">
        <v>422</v>
      </c>
      <c r="B162" s="49" t="s">
        <v>277</v>
      </c>
      <c r="C162" s="119"/>
      <c r="D162" s="119"/>
      <c r="E162" s="114"/>
      <c r="F162" s="128" t="str">
        <f>IF($C$157=0,"",IF(C162="[for completion]","",IF(C162="","",C162/$C$157)))</f>
        <v/>
      </c>
      <c r="G162" s="128" t="str">
        <f>IF($D$157=0,"",IF(D162="[for completion]","",IF(D162="","",D162/$D$157)))</f>
        <v/>
      </c>
      <c r="H162" s="28"/>
      <c r="L162" s="28"/>
      <c r="M162" s="28"/>
    </row>
    <row r="163" spans="1:13" ht="15" customHeight="1">
      <c r="A163" s="44"/>
      <c r="B163" s="42" t="s">
        <v>423</v>
      </c>
      <c r="C163" s="134" t="s">
        <v>350</v>
      </c>
      <c r="D163" s="134" t="s">
        <v>351</v>
      </c>
      <c r="E163" s="43"/>
      <c r="F163" s="134" t="s">
        <v>352</v>
      </c>
      <c r="G163" s="134" t="s">
        <v>353</v>
      </c>
      <c r="H163" s="28"/>
      <c r="L163" s="28"/>
      <c r="M163" s="28"/>
    </row>
    <row r="164" spans="1:13">
      <c r="A164" s="110" t="s">
        <v>424</v>
      </c>
      <c r="B164" s="47" t="s">
        <v>425</v>
      </c>
      <c r="C164" s="119">
        <v>1000</v>
      </c>
      <c r="D164" s="119">
        <v>0</v>
      </c>
      <c r="E164" s="140"/>
      <c r="F164" s="128">
        <f>IF($C$167=0,"",IF(C164="[for completion]","",IF(C164="","",C164/$C$167)))</f>
        <v>1</v>
      </c>
      <c r="G164" s="128">
        <f>IF($D$167=0,"",IF(D164="[for completion]","",IF(D164="","",D164/$D$167)))</f>
        <v>0</v>
      </c>
      <c r="H164" s="28"/>
      <c r="L164" s="28"/>
      <c r="M164" s="28"/>
    </row>
    <row r="165" spans="1:13">
      <c r="A165" s="110" t="s">
        <v>426</v>
      </c>
      <c r="B165" s="47" t="s">
        <v>427</v>
      </c>
      <c r="C165" s="119">
        <v>0</v>
      </c>
      <c r="D165" s="119">
        <v>1000</v>
      </c>
      <c r="E165" s="140"/>
      <c r="F165" s="128">
        <f>IF($C$167=0,"",IF(C165="[for completion]","",IF(C165="","",C165/$C$167)))</f>
        <v>0</v>
      </c>
      <c r="G165" s="128">
        <f>IF($D$167=0,"",IF(D165="[for completion]","",IF(D165="","",D165/$D$167)))</f>
        <v>1</v>
      </c>
      <c r="H165" s="28"/>
      <c r="L165" s="28"/>
      <c r="M165" s="28"/>
    </row>
    <row r="166" spans="1:13">
      <c r="A166" s="110" t="s">
        <v>428</v>
      </c>
      <c r="B166" s="47" t="s">
        <v>273</v>
      </c>
      <c r="C166" s="119">
        <v>0</v>
      </c>
      <c r="D166" s="119">
        <v>0</v>
      </c>
      <c r="E166" s="140"/>
      <c r="F166" s="128">
        <f>IF($C$167=0,"",IF(C166="[for completion]","",IF(C166="","",C166/$C$167)))</f>
        <v>0</v>
      </c>
      <c r="G166" s="128">
        <f>IF($D$167=0,"",IF(D166="[for completion]","",IF(D166="","",D166/$D$167)))</f>
        <v>0</v>
      </c>
      <c r="H166" s="28"/>
      <c r="L166" s="28"/>
      <c r="M166" s="28"/>
    </row>
    <row r="167" spans="1:13">
      <c r="A167" s="110" t="s">
        <v>429</v>
      </c>
      <c r="B167" s="56" t="s">
        <v>275</v>
      </c>
      <c r="C167" s="57">
        <f>SUM(C164:C166)</f>
        <v>1000</v>
      </c>
      <c r="D167" s="57">
        <f>SUM(D164:D166)</f>
        <v>1000</v>
      </c>
      <c r="E167" s="140"/>
      <c r="F167" s="141">
        <f>SUM(F164:F166)</f>
        <v>1</v>
      </c>
      <c r="G167" s="141">
        <f>SUM(G164:G166)</f>
        <v>1</v>
      </c>
      <c r="H167" s="28"/>
      <c r="L167" s="28"/>
      <c r="M167" s="28"/>
    </row>
    <row r="168" spans="1:13" outlineLevel="1">
      <c r="A168" s="110" t="s">
        <v>430</v>
      </c>
      <c r="B168" s="58"/>
      <c r="C168" s="89"/>
      <c r="D168" s="89"/>
      <c r="E168" s="140"/>
      <c r="F168" s="142"/>
      <c r="G168" s="81"/>
      <c r="H168" s="28"/>
      <c r="L168" s="28"/>
      <c r="M168" s="28"/>
    </row>
    <row r="169" spans="1:13" outlineLevel="1">
      <c r="A169" s="110" t="s">
        <v>431</v>
      </c>
      <c r="B169" s="58"/>
      <c r="C169" s="89"/>
      <c r="D169" s="89"/>
      <c r="E169" s="140"/>
      <c r="F169" s="142"/>
      <c r="G169" s="81"/>
      <c r="H169" s="28"/>
      <c r="L169" s="28"/>
      <c r="M169" s="28"/>
    </row>
    <row r="170" spans="1:13" outlineLevel="1">
      <c r="A170" s="110" t="s">
        <v>432</v>
      </c>
      <c r="B170" s="58"/>
      <c r="C170" s="89"/>
      <c r="D170" s="89"/>
      <c r="E170" s="140"/>
      <c r="F170" s="142"/>
      <c r="G170" s="81"/>
      <c r="H170" s="28"/>
      <c r="L170" s="28"/>
      <c r="M170" s="28"/>
    </row>
    <row r="171" spans="1:13" outlineLevel="1">
      <c r="A171" s="110" t="s">
        <v>433</v>
      </c>
      <c r="B171" s="58"/>
      <c r="C171" s="89"/>
      <c r="D171" s="89"/>
      <c r="E171" s="140"/>
      <c r="F171" s="142"/>
      <c r="G171" s="81"/>
      <c r="H171" s="28"/>
      <c r="L171" s="28"/>
      <c r="M171" s="28"/>
    </row>
    <row r="172" spans="1:13" outlineLevel="1">
      <c r="A172" s="110" t="s">
        <v>434</v>
      </c>
      <c r="B172" s="58"/>
      <c r="C172" s="89"/>
      <c r="D172" s="89"/>
      <c r="E172" s="140"/>
      <c r="F172" s="142"/>
      <c r="G172" s="81"/>
      <c r="H172" s="28"/>
      <c r="L172" s="28"/>
      <c r="M172" s="28"/>
    </row>
    <row r="173" spans="1:13" ht="15" customHeight="1">
      <c r="A173" s="44"/>
      <c r="B173" s="42" t="s">
        <v>435</v>
      </c>
      <c r="C173" s="44" t="s">
        <v>234</v>
      </c>
      <c r="D173" s="44"/>
      <c r="E173" s="43"/>
      <c r="F173" s="44" t="s">
        <v>436</v>
      </c>
      <c r="G173" s="44"/>
      <c r="H173" s="28"/>
      <c r="L173" s="28"/>
      <c r="M173" s="28"/>
    </row>
    <row r="174" spans="1:13" ht="15" customHeight="1">
      <c r="A174" s="110" t="s">
        <v>437</v>
      </c>
      <c r="B174" s="118" t="s">
        <v>438</v>
      </c>
      <c r="C174" s="119">
        <v>0</v>
      </c>
      <c r="D174" s="86"/>
      <c r="E174" s="34"/>
      <c r="F174" s="128" t="str">
        <f>IF($C$179=0,"",IF(C174="[for completion]","",C174/$C$179))</f>
        <v/>
      </c>
      <c r="G174" s="129"/>
      <c r="H174" s="28"/>
      <c r="L174" s="28"/>
      <c r="M174" s="28"/>
    </row>
    <row r="175" spans="1:13" ht="30.75" customHeight="1">
      <c r="A175" s="110" t="s">
        <v>439</v>
      </c>
      <c r="B175" s="118" t="s">
        <v>440</v>
      </c>
      <c r="C175" s="119">
        <v>0</v>
      </c>
      <c r="D175" s="112"/>
      <c r="E175" s="143"/>
      <c r="F175" s="128" t="str">
        <f>IF($C$179=0,"",IF(C175="[for completion]","",C175/$C$179))</f>
        <v/>
      </c>
      <c r="G175" s="129"/>
      <c r="H175" s="28"/>
      <c r="L175" s="28"/>
      <c r="M175" s="28"/>
    </row>
    <row r="176" spans="1:13">
      <c r="A176" s="110" t="s">
        <v>441</v>
      </c>
      <c r="B176" s="118" t="s">
        <v>442</v>
      </c>
      <c r="C176" s="119">
        <v>0</v>
      </c>
      <c r="D176" s="112"/>
      <c r="E176" s="143"/>
      <c r="F176" s="128" t="str">
        <f>IF($C$179=0,"",IF(C176="[for completion]","",C176/$C$179))</f>
        <v/>
      </c>
      <c r="G176" s="129"/>
      <c r="H176" s="28"/>
      <c r="L176" s="28"/>
      <c r="M176" s="28"/>
    </row>
    <row r="177" spans="1:13">
      <c r="A177" s="110" t="s">
        <v>443</v>
      </c>
      <c r="B177" s="118" t="s">
        <v>444</v>
      </c>
      <c r="C177" s="119">
        <v>0</v>
      </c>
      <c r="D177" s="112"/>
      <c r="E177" s="143"/>
      <c r="F177" s="128" t="str">
        <f>IF($C$179=0,"",IF(C177="[for completion]","",C177/$C$179))</f>
        <v/>
      </c>
      <c r="G177" s="129"/>
      <c r="H177" s="28"/>
      <c r="L177" s="28"/>
      <c r="M177" s="28"/>
    </row>
    <row r="178" spans="1:13">
      <c r="A178" s="110" t="s">
        <v>445</v>
      </c>
      <c r="B178" s="118" t="s">
        <v>273</v>
      </c>
      <c r="C178" s="119">
        <v>0</v>
      </c>
      <c r="D178" s="112"/>
      <c r="E178" s="143"/>
      <c r="F178" s="128" t="str">
        <f>IF($C$179=0,"",IF(C178="[for completion]","",C178/$C$179))</f>
        <v/>
      </c>
      <c r="G178" s="129"/>
      <c r="H178" s="28"/>
      <c r="L178" s="28"/>
      <c r="M178" s="28"/>
    </row>
    <row r="179" spans="1:13">
      <c r="A179" s="110" t="s">
        <v>446</v>
      </c>
      <c r="B179" s="53" t="s">
        <v>275</v>
      </c>
      <c r="C179" s="131">
        <f>SUM(C174:C178)</f>
        <v>0</v>
      </c>
      <c r="E179" s="143"/>
      <c r="F179" s="128">
        <f>SUM(F174:F178)</f>
        <v>0</v>
      </c>
      <c r="G179" s="129"/>
      <c r="H179" s="28"/>
      <c r="L179" s="28"/>
      <c r="M179" s="28"/>
    </row>
    <row r="180" spans="1:13" outlineLevel="1">
      <c r="A180" s="110" t="s">
        <v>447</v>
      </c>
      <c r="B180" s="59" t="s">
        <v>448</v>
      </c>
      <c r="C180" s="119"/>
      <c r="D180" s="112"/>
      <c r="E180" s="143"/>
      <c r="F180" s="128" t="str">
        <f t="shared" ref="F180:F187" si="9">IF($C$179=0,"",IF(C180="[for completion]","",C180/$C$179))</f>
        <v/>
      </c>
      <c r="G180" s="129"/>
      <c r="H180" s="28"/>
      <c r="L180" s="28"/>
      <c r="M180" s="28"/>
    </row>
    <row r="181" spans="1:13" s="60" customFormat="1" ht="30" customHeight="1" outlineLevel="1">
      <c r="A181" s="110" t="s">
        <v>449</v>
      </c>
      <c r="B181" s="59" t="s">
        <v>450</v>
      </c>
      <c r="C181" s="90"/>
      <c r="D181" s="91"/>
      <c r="F181" s="128" t="str">
        <f t="shared" si="9"/>
        <v/>
      </c>
      <c r="G181" s="91"/>
    </row>
    <row r="182" spans="1:13" ht="30" customHeight="1" outlineLevel="1">
      <c r="A182" s="110" t="s">
        <v>451</v>
      </c>
      <c r="B182" s="59" t="s">
        <v>452</v>
      </c>
      <c r="C182" s="119"/>
      <c r="D182" s="112"/>
      <c r="E182" s="143"/>
      <c r="F182" s="128" t="str">
        <f t="shared" si="9"/>
        <v/>
      </c>
      <c r="G182" s="129"/>
      <c r="H182" s="28"/>
      <c r="L182" s="28"/>
      <c r="M182" s="28"/>
    </row>
    <row r="183" spans="1:13" outlineLevel="1">
      <c r="A183" s="110" t="s">
        <v>453</v>
      </c>
      <c r="B183" s="59" t="s">
        <v>454</v>
      </c>
      <c r="C183" s="119"/>
      <c r="D183" s="112"/>
      <c r="E183" s="143"/>
      <c r="F183" s="128" t="str">
        <f t="shared" si="9"/>
        <v/>
      </c>
      <c r="G183" s="129"/>
      <c r="H183" s="28"/>
      <c r="L183" s="28"/>
      <c r="M183" s="28"/>
    </row>
    <row r="184" spans="1:13" s="60" customFormat="1" ht="30" customHeight="1" outlineLevel="1">
      <c r="A184" s="110" t="s">
        <v>455</v>
      </c>
      <c r="B184" s="59" t="s">
        <v>456</v>
      </c>
      <c r="C184" s="90"/>
      <c r="D184" s="91"/>
      <c r="F184" s="128" t="str">
        <f t="shared" si="9"/>
        <v/>
      </c>
      <c r="G184" s="91"/>
    </row>
    <row r="185" spans="1:13" ht="30" customHeight="1" outlineLevel="1">
      <c r="A185" s="110" t="s">
        <v>457</v>
      </c>
      <c r="B185" s="59" t="s">
        <v>458</v>
      </c>
      <c r="C185" s="119"/>
      <c r="D185" s="112"/>
      <c r="E185" s="143"/>
      <c r="F185" s="128" t="str">
        <f t="shared" si="9"/>
        <v/>
      </c>
      <c r="G185" s="129"/>
      <c r="H185" s="28"/>
      <c r="L185" s="28"/>
      <c r="M185" s="28"/>
    </row>
    <row r="186" spans="1:13" outlineLevel="1">
      <c r="A186" s="110" t="s">
        <v>459</v>
      </c>
      <c r="B186" s="59" t="s">
        <v>460</v>
      </c>
      <c r="C186" s="119"/>
      <c r="D186" s="112"/>
      <c r="E186" s="143"/>
      <c r="F186" s="128" t="str">
        <f t="shared" si="9"/>
        <v/>
      </c>
      <c r="G186" s="129"/>
      <c r="H186" s="28"/>
      <c r="L186" s="28"/>
      <c r="M186" s="28"/>
    </row>
    <row r="187" spans="1:13" outlineLevel="1">
      <c r="A187" s="110" t="s">
        <v>461</v>
      </c>
      <c r="B187" s="59" t="s">
        <v>462</v>
      </c>
      <c r="C187" s="119"/>
      <c r="D187" s="112"/>
      <c r="E187" s="143"/>
      <c r="F187" s="128" t="str">
        <f t="shared" si="9"/>
        <v/>
      </c>
      <c r="G187" s="129"/>
      <c r="H187" s="28"/>
      <c r="L187" s="28"/>
      <c r="M187" s="28"/>
    </row>
    <row r="188" spans="1:13" outlineLevel="1">
      <c r="A188" s="110" t="s">
        <v>463</v>
      </c>
      <c r="B188" s="60"/>
      <c r="E188" s="143"/>
      <c r="F188" s="137"/>
      <c r="G188" s="137"/>
      <c r="H188" s="28"/>
      <c r="L188" s="28"/>
      <c r="M188" s="28"/>
    </row>
    <row r="189" spans="1:13" outlineLevel="1">
      <c r="A189" s="110" t="s">
        <v>464</v>
      </c>
      <c r="B189" s="60"/>
      <c r="E189" s="143"/>
      <c r="F189" s="137"/>
      <c r="G189" s="137"/>
      <c r="H189" s="28"/>
      <c r="L189" s="28"/>
      <c r="M189" s="28"/>
    </row>
    <row r="190" spans="1:13" outlineLevel="1">
      <c r="A190" s="110" t="s">
        <v>465</v>
      </c>
      <c r="B190" s="60"/>
      <c r="E190" s="143"/>
      <c r="F190" s="137"/>
      <c r="G190" s="137"/>
      <c r="H190" s="28"/>
      <c r="L190" s="28"/>
      <c r="M190" s="28"/>
    </row>
    <row r="191" spans="1:13" outlineLevel="1">
      <c r="A191" s="110" t="s">
        <v>466</v>
      </c>
      <c r="B191" s="49"/>
      <c r="E191" s="143"/>
      <c r="F191" s="137"/>
      <c r="G191" s="137"/>
      <c r="H191" s="28"/>
      <c r="L191" s="28"/>
      <c r="M191" s="28"/>
    </row>
    <row r="192" spans="1:13" ht="15" customHeight="1">
      <c r="A192" s="44"/>
      <c r="B192" s="42" t="s">
        <v>467</v>
      </c>
      <c r="C192" s="44" t="s">
        <v>234</v>
      </c>
      <c r="D192" s="44"/>
      <c r="E192" s="43"/>
      <c r="F192" s="44" t="s">
        <v>436</v>
      </c>
      <c r="G192" s="44"/>
      <c r="H192" s="28"/>
      <c r="L192" s="28"/>
      <c r="M192" s="28"/>
    </row>
    <row r="193" spans="1:13">
      <c r="A193" s="110" t="s">
        <v>468</v>
      </c>
      <c r="B193" s="118" t="s">
        <v>469</v>
      </c>
      <c r="C193" s="119"/>
      <c r="D193" s="112"/>
      <c r="E193" s="127"/>
      <c r="F193" s="128" t="str">
        <f t="shared" ref="F193:F208" si="10">IF($C$209=0,"",IF(C193="[for completion]","",C193/$C$209))</f>
        <v/>
      </c>
      <c r="G193" s="129"/>
      <c r="H193" s="28"/>
      <c r="L193" s="28"/>
      <c r="M193" s="28"/>
    </row>
    <row r="194" spans="1:13">
      <c r="A194" s="110" t="s">
        <v>470</v>
      </c>
      <c r="B194" s="118" t="s">
        <v>471</v>
      </c>
      <c r="C194" s="119">
        <v>0</v>
      </c>
      <c r="D194" s="112"/>
      <c r="E194" s="143"/>
      <c r="F194" s="128" t="str">
        <f t="shared" si="10"/>
        <v/>
      </c>
      <c r="G194" s="133"/>
      <c r="H194" s="28"/>
      <c r="L194" s="28"/>
      <c r="M194" s="28"/>
    </row>
    <row r="195" spans="1:13">
      <c r="A195" s="110" t="s">
        <v>472</v>
      </c>
      <c r="B195" s="118" t="s">
        <v>473</v>
      </c>
      <c r="C195" s="119">
        <v>0</v>
      </c>
      <c r="D195" s="112"/>
      <c r="E195" s="143"/>
      <c r="F195" s="128" t="str">
        <f t="shared" si="10"/>
        <v/>
      </c>
      <c r="G195" s="133"/>
      <c r="H195" s="28"/>
      <c r="L195" s="28"/>
      <c r="M195" s="28"/>
    </row>
    <row r="196" spans="1:13">
      <c r="A196" s="110" t="s">
        <v>474</v>
      </c>
      <c r="B196" s="118" t="s">
        <v>475</v>
      </c>
      <c r="C196" s="119">
        <v>0</v>
      </c>
      <c r="D196" s="112"/>
      <c r="E196" s="143"/>
      <c r="F196" s="128" t="str">
        <f t="shared" si="10"/>
        <v/>
      </c>
      <c r="G196" s="133"/>
      <c r="H196" s="28"/>
      <c r="L196" s="28"/>
      <c r="M196" s="28"/>
    </row>
    <row r="197" spans="1:13">
      <c r="A197" s="110" t="s">
        <v>476</v>
      </c>
      <c r="B197" s="118" t="s">
        <v>477</v>
      </c>
      <c r="C197" s="119">
        <v>0</v>
      </c>
      <c r="D197" s="112"/>
      <c r="E197" s="143"/>
      <c r="F197" s="128" t="str">
        <f t="shared" si="10"/>
        <v/>
      </c>
      <c r="G197" s="133"/>
      <c r="H197" s="28"/>
      <c r="L197" s="28"/>
      <c r="M197" s="28"/>
    </row>
    <row r="198" spans="1:13">
      <c r="A198" s="110" t="s">
        <v>478</v>
      </c>
      <c r="B198" s="110" t="s">
        <v>479</v>
      </c>
      <c r="C198" s="119">
        <v>0</v>
      </c>
      <c r="D198" s="112"/>
      <c r="E198" s="143"/>
      <c r="F198" s="128" t="str">
        <f t="shared" si="10"/>
        <v/>
      </c>
      <c r="G198" s="133"/>
      <c r="H198" s="28"/>
      <c r="L198" s="28"/>
      <c r="M198" s="28"/>
    </row>
    <row r="199" spans="1:13">
      <c r="A199" s="110" t="s">
        <v>480</v>
      </c>
      <c r="B199" s="118" t="s">
        <v>481</v>
      </c>
      <c r="C199" s="119">
        <v>0</v>
      </c>
      <c r="D199" s="112"/>
      <c r="E199" s="143"/>
      <c r="F199" s="128" t="str">
        <f t="shared" si="10"/>
        <v/>
      </c>
      <c r="G199" s="133"/>
      <c r="H199" s="28"/>
      <c r="L199" s="28"/>
      <c r="M199" s="28"/>
    </row>
    <row r="200" spans="1:13">
      <c r="A200" s="110" t="s">
        <v>482</v>
      </c>
      <c r="B200" s="118" t="s">
        <v>483</v>
      </c>
      <c r="C200" s="119">
        <v>0</v>
      </c>
      <c r="D200" s="112"/>
      <c r="E200" s="143"/>
      <c r="F200" s="128" t="str">
        <f t="shared" si="10"/>
        <v/>
      </c>
      <c r="G200" s="133"/>
      <c r="H200" s="28"/>
      <c r="L200" s="28"/>
      <c r="M200" s="28"/>
    </row>
    <row r="201" spans="1:13">
      <c r="A201" s="110" t="s">
        <v>484</v>
      </c>
      <c r="B201" s="118" t="s">
        <v>485</v>
      </c>
      <c r="C201" s="119">
        <v>0</v>
      </c>
      <c r="D201" s="112"/>
      <c r="E201" s="143"/>
      <c r="F201" s="128" t="str">
        <f t="shared" si="10"/>
        <v/>
      </c>
      <c r="G201" s="133"/>
      <c r="H201" s="28"/>
      <c r="L201" s="28"/>
      <c r="M201" s="28"/>
    </row>
    <row r="202" spans="1:13">
      <c r="A202" s="110" t="s">
        <v>486</v>
      </c>
      <c r="B202" s="118" t="s">
        <v>487</v>
      </c>
      <c r="C202" s="119">
        <v>0</v>
      </c>
      <c r="D202" s="112"/>
      <c r="E202" s="143"/>
      <c r="F202" s="128" t="str">
        <f t="shared" si="10"/>
        <v/>
      </c>
      <c r="G202" s="133"/>
      <c r="H202" s="28"/>
      <c r="L202" s="28"/>
      <c r="M202" s="28"/>
    </row>
    <row r="203" spans="1:13">
      <c r="A203" s="110" t="s">
        <v>488</v>
      </c>
      <c r="B203" s="118" t="s">
        <v>489</v>
      </c>
      <c r="C203" s="119">
        <v>0</v>
      </c>
      <c r="D203" s="112"/>
      <c r="E203" s="143"/>
      <c r="F203" s="128" t="str">
        <f t="shared" si="10"/>
        <v/>
      </c>
      <c r="G203" s="133"/>
      <c r="H203" s="28"/>
      <c r="L203" s="28"/>
      <c r="M203" s="28"/>
    </row>
    <row r="204" spans="1:13">
      <c r="A204" s="110" t="s">
        <v>490</v>
      </c>
      <c r="B204" s="118" t="s">
        <v>491</v>
      </c>
      <c r="C204" s="119">
        <v>0</v>
      </c>
      <c r="D204" s="112"/>
      <c r="E204" s="143"/>
      <c r="F204" s="128" t="str">
        <f t="shared" si="10"/>
        <v/>
      </c>
      <c r="G204" s="133"/>
      <c r="H204" s="28"/>
      <c r="L204" s="28"/>
      <c r="M204" s="28"/>
    </row>
    <row r="205" spans="1:13">
      <c r="A205" s="110" t="s">
        <v>492</v>
      </c>
      <c r="B205" s="118" t="s">
        <v>493</v>
      </c>
      <c r="C205" s="119">
        <v>0</v>
      </c>
      <c r="D205" s="112"/>
      <c r="E205" s="143"/>
      <c r="F205" s="128" t="str">
        <f t="shared" si="10"/>
        <v/>
      </c>
      <c r="G205" s="133"/>
      <c r="H205" s="28"/>
      <c r="L205" s="28"/>
      <c r="M205" s="28"/>
    </row>
    <row r="206" spans="1:13">
      <c r="A206" s="110" t="s">
        <v>494</v>
      </c>
      <c r="B206" s="118" t="s">
        <v>495</v>
      </c>
      <c r="C206" s="119">
        <v>0</v>
      </c>
      <c r="D206" s="112"/>
      <c r="E206" s="143"/>
      <c r="F206" s="128" t="str">
        <f t="shared" si="10"/>
        <v/>
      </c>
      <c r="G206" s="133"/>
      <c r="H206" s="28"/>
      <c r="L206" s="28"/>
      <c r="M206" s="28"/>
    </row>
    <row r="207" spans="1:13">
      <c r="A207" s="110" t="s">
        <v>496</v>
      </c>
      <c r="B207" s="118" t="s">
        <v>273</v>
      </c>
      <c r="C207" s="119"/>
      <c r="D207" s="112"/>
      <c r="E207" s="143"/>
      <c r="F207" s="128" t="str">
        <f t="shared" si="10"/>
        <v/>
      </c>
      <c r="G207" s="133"/>
      <c r="H207" s="28"/>
      <c r="L207" s="28"/>
      <c r="M207" s="28"/>
    </row>
    <row r="208" spans="1:13">
      <c r="A208" s="110" t="s">
        <v>497</v>
      </c>
      <c r="B208" s="130" t="s">
        <v>498</v>
      </c>
      <c r="C208" s="119">
        <v>0</v>
      </c>
      <c r="D208" s="144"/>
      <c r="E208" s="143"/>
      <c r="F208" s="145" t="str">
        <f t="shared" si="10"/>
        <v/>
      </c>
      <c r="G208" s="133"/>
      <c r="H208" s="28"/>
      <c r="L208" s="28"/>
      <c r="M208" s="28"/>
    </row>
    <row r="209" spans="1:13" outlineLevel="1">
      <c r="A209" s="110" t="s">
        <v>499</v>
      </c>
      <c r="B209" s="53" t="s">
        <v>275</v>
      </c>
      <c r="C209" s="139">
        <f>SUM(C193:C207)</f>
        <v>0</v>
      </c>
      <c r="E209" s="143"/>
      <c r="F209" s="128">
        <f>SUM(F193:F207)</f>
        <v>0</v>
      </c>
      <c r="G209" s="143"/>
      <c r="H209" s="28"/>
      <c r="L209" s="28"/>
      <c r="M209" s="28"/>
    </row>
    <row r="210" spans="1:13" outlineLevel="1">
      <c r="A210" s="110" t="s">
        <v>500</v>
      </c>
      <c r="B210" s="49" t="s">
        <v>277</v>
      </c>
      <c r="C210" s="119"/>
      <c r="D210" s="112"/>
      <c r="E210" s="143"/>
      <c r="F210" s="128" t="str">
        <f t="shared" ref="F210:F215" si="11">IF($C$209=0,"",IF(C210="[for completion]","",C210/$C$209))</f>
        <v/>
      </c>
      <c r="G210" s="133"/>
      <c r="H210" s="28"/>
      <c r="L210" s="28"/>
      <c r="M210" s="28"/>
    </row>
    <row r="211" spans="1:13" outlineLevel="1">
      <c r="A211" s="110" t="s">
        <v>501</v>
      </c>
      <c r="B211" s="49" t="s">
        <v>277</v>
      </c>
      <c r="C211" s="119"/>
      <c r="D211" s="112"/>
      <c r="E211" s="143"/>
      <c r="F211" s="128" t="str">
        <f t="shared" si="11"/>
        <v/>
      </c>
      <c r="G211" s="133"/>
      <c r="H211" s="28"/>
      <c r="L211" s="28"/>
      <c r="M211" s="28"/>
    </row>
    <row r="212" spans="1:13" outlineLevel="1">
      <c r="A212" s="110" t="s">
        <v>502</v>
      </c>
      <c r="B212" s="49" t="s">
        <v>277</v>
      </c>
      <c r="C212" s="119"/>
      <c r="D212" s="112"/>
      <c r="E212" s="143"/>
      <c r="F212" s="128" t="str">
        <f t="shared" si="11"/>
        <v/>
      </c>
      <c r="G212" s="133"/>
      <c r="H212" s="28"/>
      <c r="L212" s="28"/>
      <c r="M212" s="28"/>
    </row>
    <row r="213" spans="1:13" outlineLevel="1">
      <c r="A213" s="110" t="s">
        <v>503</v>
      </c>
      <c r="B213" s="49" t="s">
        <v>277</v>
      </c>
      <c r="C213" s="119"/>
      <c r="D213" s="112"/>
      <c r="E213" s="143"/>
      <c r="F213" s="128" t="str">
        <f t="shared" si="11"/>
        <v/>
      </c>
      <c r="G213" s="133"/>
      <c r="H213" s="28"/>
      <c r="L213" s="28"/>
      <c r="M213" s="28"/>
    </row>
    <row r="214" spans="1:13" outlineLevel="1">
      <c r="A214" s="110" t="s">
        <v>504</v>
      </c>
      <c r="B214" s="49" t="s">
        <v>277</v>
      </c>
      <c r="C214" s="119"/>
      <c r="D214" s="112"/>
      <c r="E214" s="143"/>
      <c r="F214" s="128" t="str">
        <f t="shared" si="11"/>
        <v/>
      </c>
      <c r="G214" s="133"/>
      <c r="H214" s="28"/>
      <c r="L214" s="28"/>
      <c r="M214" s="28"/>
    </row>
    <row r="215" spans="1:13" outlineLevel="1">
      <c r="A215" s="110" t="s">
        <v>505</v>
      </c>
      <c r="B215" s="49" t="s">
        <v>277</v>
      </c>
      <c r="C215" s="119"/>
      <c r="D215" s="112"/>
      <c r="E215" s="143"/>
      <c r="F215" s="128" t="str">
        <f t="shared" si="11"/>
        <v/>
      </c>
      <c r="G215" s="133"/>
      <c r="H215" s="28"/>
      <c r="L215" s="28"/>
      <c r="M215" s="28"/>
    </row>
    <row r="216" spans="1:13" ht="15" customHeight="1">
      <c r="A216" s="44"/>
      <c r="B216" s="42" t="s">
        <v>506</v>
      </c>
      <c r="C216" s="44" t="s">
        <v>234</v>
      </c>
      <c r="D216" s="44"/>
      <c r="E216" s="43"/>
      <c r="F216" s="44" t="s">
        <v>263</v>
      </c>
      <c r="G216" s="44" t="s">
        <v>507</v>
      </c>
      <c r="H216" s="28"/>
      <c r="L216" s="28"/>
      <c r="M216" s="28"/>
    </row>
    <row r="217" spans="1:13">
      <c r="A217" s="110" t="s">
        <v>508</v>
      </c>
      <c r="B217" s="51" t="s">
        <v>509</v>
      </c>
      <c r="C217" s="119">
        <v>3125.1130546499999</v>
      </c>
      <c r="D217" s="112"/>
      <c r="E217" s="140"/>
      <c r="F217" s="128">
        <f>IF($C$38=0,"",IF(C217="[for completion]","",IF(C217="","",C217/$C$38)))</f>
        <v>1</v>
      </c>
      <c r="G217" s="128">
        <f>IF($C$39=0,"",IF(C217="[for completion]","",IF(C217="","",C217/$C$39)))</f>
        <v>3.1251130546499999</v>
      </c>
      <c r="H217" s="28"/>
      <c r="L217" s="28"/>
      <c r="M217" s="28"/>
    </row>
    <row r="218" spans="1:13">
      <c r="A218" s="110" t="s">
        <v>510</v>
      </c>
      <c r="B218" s="51" t="s">
        <v>511</v>
      </c>
      <c r="C218" s="119">
        <v>0</v>
      </c>
      <c r="D218" s="112"/>
      <c r="E218" s="140"/>
      <c r="F218" s="128">
        <f>IF($C$38=0,"",IF(C218="[for completion]","",IF(C218="","",C218/$C$38)))</f>
        <v>0</v>
      </c>
      <c r="G218" s="128">
        <f>IF($C$39=0,"",IF(C218="[for completion]","",IF(C218="","",C218/$C$39)))</f>
        <v>0</v>
      </c>
      <c r="H218" s="28"/>
      <c r="L218" s="28"/>
      <c r="M218" s="28"/>
    </row>
    <row r="219" spans="1:13">
      <c r="A219" s="110" t="s">
        <v>512</v>
      </c>
      <c r="B219" s="51" t="s">
        <v>273</v>
      </c>
      <c r="C219" s="119">
        <v>0</v>
      </c>
      <c r="D219" s="112"/>
      <c r="E219" s="140"/>
      <c r="F219" s="128">
        <f>IF($C$38=0,"",IF(C219="[for completion]","",IF(C219="","",C219/$C$38)))</f>
        <v>0</v>
      </c>
      <c r="G219" s="128">
        <f>IF($C$39=0,"",IF(C219="[for completion]","",IF(C219="","",C219/$C$39)))</f>
        <v>0</v>
      </c>
      <c r="H219" s="28"/>
      <c r="L219" s="28"/>
      <c r="M219" s="28"/>
    </row>
    <row r="220" spans="1:13">
      <c r="A220" s="110" t="s">
        <v>513</v>
      </c>
      <c r="B220" s="53" t="s">
        <v>275</v>
      </c>
      <c r="C220" s="139">
        <f>SUM(C217:C219)</f>
        <v>3125.1130546499999</v>
      </c>
      <c r="E220" s="140"/>
      <c r="F220" s="122">
        <f>SUM(F217:F219)</f>
        <v>1</v>
      </c>
      <c r="G220" s="122">
        <f>SUM(G217:G219)</f>
        <v>3.1251130546499999</v>
      </c>
      <c r="H220" s="28"/>
      <c r="L220" s="28"/>
      <c r="M220" s="28"/>
    </row>
    <row r="221" spans="1:13" outlineLevel="1">
      <c r="A221" s="110" t="s">
        <v>514</v>
      </c>
      <c r="B221" s="49" t="s">
        <v>277</v>
      </c>
      <c r="C221" s="119"/>
      <c r="D221" s="112"/>
      <c r="E221" s="140"/>
      <c r="F221" s="128" t="str">
        <f t="shared" ref="F221:F227" si="12">IF($C$38=0,"",IF(C221="[for completion]","",IF(C221="","",C221/$C$38)))</f>
        <v/>
      </c>
      <c r="G221" s="128" t="str">
        <f t="shared" ref="G221:G227" si="13">IF($C$39=0,"",IF(C221="[for completion]","",IF(C221="","",C221/$C$39)))</f>
        <v/>
      </c>
      <c r="H221" s="28"/>
      <c r="L221" s="28"/>
      <c r="M221" s="28"/>
    </row>
    <row r="222" spans="1:13" outlineLevel="1">
      <c r="A222" s="110" t="s">
        <v>515</v>
      </c>
      <c r="B222" s="49" t="s">
        <v>277</v>
      </c>
      <c r="C222" s="119"/>
      <c r="D222" s="112"/>
      <c r="E222" s="140"/>
      <c r="F222" s="128" t="str">
        <f t="shared" si="12"/>
        <v/>
      </c>
      <c r="G222" s="128" t="str">
        <f t="shared" si="13"/>
        <v/>
      </c>
      <c r="H222" s="28"/>
      <c r="L222" s="28"/>
      <c r="M222" s="28"/>
    </row>
    <row r="223" spans="1:13" outlineLevel="1">
      <c r="A223" s="110" t="s">
        <v>516</v>
      </c>
      <c r="B223" s="49" t="s">
        <v>277</v>
      </c>
      <c r="C223" s="119"/>
      <c r="D223" s="112"/>
      <c r="E223" s="140"/>
      <c r="F223" s="128" t="str">
        <f t="shared" si="12"/>
        <v/>
      </c>
      <c r="G223" s="128" t="str">
        <f t="shared" si="13"/>
        <v/>
      </c>
      <c r="H223" s="28"/>
      <c r="L223" s="28"/>
      <c r="M223" s="28"/>
    </row>
    <row r="224" spans="1:13" outlineLevel="1">
      <c r="A224" s="110" t="s">
        <v>517</v>
      </c>
      <c r="B224" s="49" t="s">
        <v>277</v>
      </c>
      <c r="C224" s="119"/>
      <c r="D224" s="112"/>
      <c r="E224" s="140"/>
      <c r="F224" s="128" t="str">
        <f t="shared" si="12"/>
        <v/>
      </c>
      <c r="G224" s="128" t="str">
        <f t="shared" si="13"/>
        <v/>
      </c>
      <c r="H224" s="28"/>
      <c r="L224" s="28"/>
      <c r="M224" s="28"/>
    </row>
    <row r="225" spans="1:14" outlineLevel="1">
      <c r="A225" s="110" t="s">
        <v>518</v>
      </c>
      <c r="B225" s="49" t="s">
        <v>277</v>
      </c>
      <c r="C225" s="119"/>
      <c r="D225" s="112"/>
      <c r="E225" s="140"/>
      <c r="F225" s="128" t="str">
        <f t="shared" si="12"/>
        <v/>
      </c>
      <c r="G225" s="128" t="str">
        <f t="shared" si="13"/>
        <v/>
      </c>
      <c r="H225" s="28"/>
      <c r="L225" s="28"/>
      <c r="M225" s="28"/>
    </row>
    <row r="226" spans="1:14" outlineLevel="1">
      <c r="A226" s="110" t="s">
        <v>519</v>
      </c>
      <c r="B226" s="49" t="s">
        <v>277</v>
      </c>
      <c r="C226" s="119"/>
      <c r="D226" s="112"/>
      <c r="E226" s="114"/>
      <c r="F226" s="128" t="str">
        <f t="shared" si="12"/>
        <v/>
      </c>
      <c r="G226" s="128" t="str">
        <f t="shared" si="13"/>
        <v/>
      </c>
      <c r="H226" s="28"/>
      <c r="L226" s="28"/>
      <c r="M226" s="28"/>
    </row>
    <row r="227" spans="1:14" outlineLevel="1">
      <c r="A227" s="110" t="s">
        <v>520</v>
      </c>
      <c r="B227" s="49" t="s">
        <v>277</v>
      </c>
      <c r="C227" s="119"/>
      <c r="D227" s="112"/>
      <c r="E227" s="140"/>
      <c r="F227" s="128" t="str">
        <f t="shared" si="12"/>
        <v/>
      </c>
      <c r="G227" s="128" t="str">
        <f t="shared" si="13"/>
        <v/>
      </c>
      <c r="H227" s="28"/>
      <c r="L227" s="28"/>
      <c r="M227" s="28"/>
    </row>
    <row r="228" spans="1:14" ht="15" customHeight="1">
      <c r="A228" s="44"/>
      <c r="B228" s="42" t="s">
        <v>521</v>
      </c>
      <c r="C228" s="44"/>
      <c r="D228" s="44"/>
      <c r="E228" s="43"/>
      <c r="F228" s="44"/>
      <c r="G228" s="44"/>
      <c r="H228" s="28"/>
      <c r="L228" s="28"/>
      <c r="M228" s="28"/>
    </row>
    <row r="229" spans="1:14" ht="30" customHeight="1">
      <c r="A229" s="110" t="s">
        <v>522</v>
      </c>
      <c r="B229" s="118" t="s">
        <v>523</v>
      </c>
      <c r="C229" s="146" t="s">
        <v>226</v>
      </c>
      <c r="H229" s="28"/>
      <c r="L229" s="28"/>
      <c r="M229" s="28"/>
    </row>
    <row r="230" spans="1:14" ht="15" customHeight="1">
      <c r="A230" s="44"/>
      <c r="B230" s="42" t="s">
        <v>524</v>
      </c>
      <c r="C230" s="44"/>
      <c r="D230" s="44"/>
      <c r="E230" s="43"/>
      <c r="F230" s="44"/>
      <c r="G230" s="44"/>
      <c r="H230" s="28"/>
      <c r="L230" s="28"/>
      <c r="M230" s="28"/>
    </row>
    <row r="231" spans="1:14">
      <c r="A231" s="110" t="s">
        <v>525</v>
      </c>
      <c r="B231" s="110" t="s">
        <v>526</v>
      </c>
      <c r="C231" s="119">
        <v>1000</v>
      </c>
      <c r="D231" s="112"/>
      <c r="E231" s="114"/>
      <c r="H231" s="28"/>
      <c r="L231" s="28"/>
      <c r="M231" s="28"/>
    </row>
    <row r="232" spans="1:14">
      <c r="A232" s="110" t="s">
        <v>527</v>
      </c>
      <c r="B232" s="61" t="s">
        <v>528</v>
      </c>
      <c r="C232" s="119">
        <v>0</v>
      </c>
      <c r="D232" s="112"/>
      <c r="E232" s="114"/>
      <c r="H232" s="28"/>
      <c r="L232" s="28"/>
      <c r="M232" s="28"/>
    </row>
    <row r="233" spans="1:14">
      <c r="A233" s="110" t="s">
        <v>529</v>
      </c>
      <c r="B233" s="61" t="s">
        <v>530</v>
      </c>
      <c r="C233" s="119">
        <v>0</v>
      </c>
      <c r="D233" s="112"/>
      <c r="E233" s="114"/>
      <c r="H233" s="28"/>
      <c r="L233" s="28"/>
      <c r="M233" s="28"/>
    </row>
    <row r="234" spans="1:14" outlineLevel="1">
      <c r="A234" s="110" t="s">
        <v>531</v>
      </c>
      <c r="B234" s="48" t="s">
        <v>532</v>
      </c>
      <c r="C234" s="136"/>
      <c r="D234" s="144"/>
      <c r="E234" s="114"/>
      <c r="H234" s="28"/>
      <c r="L234" s="28"/>
      <c r="M234" s="28"/>
    </row>
    <row r="235" spans="1:14" outlineLevel="1">
      <c r="A235" s="110" t="s">
        <v>533</v>
      </c>
      <c r="B235" s="48" t="s">
        <v>534</v>
      </c>
      <c r="C235" s="136"/>
      <c r="D235" s="144"/>
      <c r="E235" s="114"/>
      <c r="H235" s="28"/>
      <c r="L235" s="28"/>
      <c r="M235" s="28"/>
    </row>
    <row r="236" spans="1:14" outlineLevel="1">
      <c r="A236" s="110" t="s">
        <v>535</v>
      </c>
      <c r="B236" s="48" t="s">
        <v>536</v>
      </c>
      <c r="C236" s="144"/>
      <c r="D236" s="144"/>
      <c r="E236" s="114"/>
      <c r="H236" s="28"/>
      <c r="L236" s="28"/>
      <c r="M236" s="28"/>
    </row>
    <row r="237" spans="1:14" outlineLevel="1">
      <c r="A237" s="110" t="s">
        <v>537</v>
      </c>
      <c r="C237" s="114"/>
      <c r="D237" s="114"/>
      <c r="E237" s="114"/>
      <c r="H237" s="28"/>
      <c r="L237" s="28"/>
      <c r="M237" s="28"/>
    </row>
    <row r="238" spans="1:14" outlineLevel="1">
      <c r="A238" s="110" t="s">
        <v>538</v>
      </c>
      <c r="C238" s="114"/>
      <c r="D238" s="114"/>
      <c r="E238" s="114"/>
      <c r="H238" s="28"/>
      <c r="L238" s="28"/>
      <c r="M238" s="28"/>
    </row>
    <row r="239" spans="1:14" outlineLevel="1">
      <c r="A239" s="44"/>
      <c r="B239" s="42" t="s">
        <v>539</v>
      </c>
      <c r="C239" s="44"/>
      <c r="D239" s="44"/>
      <c r="E239" s="44"/>
      <c r="F239" s="44"/>
      <c r="G239" s="44"/>
      <c r="H239" s="28"/>
      <c r="K239" s="5"/>
      <c r="L239" s="5"/>
      <c r="M239" s="5"/>
      <c r="N239" s="5"/>
    </row>
    <row r="240" spans="1:14" ht="30" customHeight="1" outlineLevel="1">
      <c r="A240" s="110" t="s">
        <v>540</v>
      </c>
      <c r="B240" s="110" t="s">
        <v>541</v>
      </c>
      <c r="C240" s="112" t="s">
        <v>223</v>
      </c>
      <c r="D240" s="112"/>
      <c r="G240" s="5"/>
      <c r="H240" s="28"/>
      <c r="K240" s="5"/>
      <c r="L240" s="5"/>
      <c r="M240" s="5"/>
      <c r="N240" s="5"/>
    </row>
    <row r="241" spans="1:14" outlineLevel="1">
      <c r="A241" s="110" t="s">
        <v>542</v>
      </c>
      <c r="B241" s="110" t="s">
        <v>543</v>
      </c>
      <c r="C241" s="112" t="s">
        <v>252</v>
      </c>
      <c r="D241" s="112"/>
      <c r="G241" s="5"/>
      <c r="H241" s="28"/>
      <c r="K241" s="5"/>
      <c r="L241" s="5"/>
      <c r="M241" s="5"/>
      <c r="N241" s="5"/>
    </row>
    <row r="242" spans="1:14" outlineLevel="1">
      <c r="A242" s="110" t="s">
        <v>544</v>
      </c>
      <c r="B242" s="110" t="s">
        <v>545</v>
      </c>
      <c r="C242" s="112" t="s">
        <v>252</v>
      </c>
      <c r="D242" s="112"/>
      <c r="G242" s="5"/>
      <c r="H242" s="28"/>
      <c r="K242" s="5"/>
      <c r="L242" s="5"/>
      <c r="M242" s="5"/>
      <c r="N242" s="5"/>
    </row>
    <row r="243" spans="1:14" ht="30" customHeight="1" outlineLevel="1">
      <c r="A243" s="110" t="s">
        <v>546</v>
      </c>
      <c r="B243" s="110" t="s">
        <v>547</v>
      </c>
      <c r="C243" s="112" t="s">
        <v>223</v>
      </c>
      <c r="D243" s="112"/>
      <c r="G243" s="5"/>
      <c r="H243" s="28"/>
      <c r="K243" s="5"/>
      <c r="L243" s="5"/>
      <c r="M243" s="5"/>
      <c r="N243" s="5"/>
    </row>
    <row r="244" spans="1:14" outlineLevel="1">
      <c r="A244" s="110" t="s">
        <v>548</v>
      </c>
      <c r="B244" s="110" t="s">
        <v>549</v>
      </c>
      <c r="C244" s="147" t="s">
        <v>550</v>
      </c>
      <c r="D244" s="147" t="s">
        <v>551</v>
      </c>
      <c r="E244" s="112"/>
      <c r="G244" s="5"/>
      <c r="H244" s="28"/>
      <c r="K244" s="5"/>
      <c r="L244" s="5"/>
      <c r="M244" s="5"/>
      <c r="N244" s="5"/>
    </row>
    <row r="245" spans="1:14" outlineLevel="1">
      <c r="A245" s="110" t="s">
        <v>552</v>
      </c>
      <c r="B245" s="110" t="s">
        <v>553</v>
      </c>
      <c r="C245" s="112" t="s">
        <v>223</v>
      </c>
      <c r="D245" s="112"/>
      <c r="G245" s="5"/>
      <c r="H245" s="28"/>
      <c r="K245" s="5"/>
      <c r="L245" s="5"/>
      <c r="M245" s="5"/>
      <c r="N245" s="5"/>
    </row>
    <row r="246" spans="1:14" outlineLevel="1">
      <c r="A246" s="110" t="s">
        <v>554</v>
      </c>
      <c r="B246" s="110" t="s">
        <v>555</v>
      </c>
      <c r="C246" s="112" t="s">
        <v>252</v>
      </c>
      <c r="D246" s="112"/>
      <c r="G246" s="5"/>
      <c r="H246" s="28"/>
      <c r="K246" s="5"/>
      <c r="L246" s="5"/>
      <c r="M246" s="5"/>
      <c r="N246" s="5"/>
    </row>
    <row r="247" spans="1:14" outlineLevel="1">
      <c r="A247" s="110" t="s">
        <v>556</v>
      </c>
      <c r="D247" s="5"/>
      <c r="E247" s="5"/>
      <c r="F247" s="5"/>
      <c r="G247" s="5"/>
      <c r="H247" s="28"/>
      <c r="K247" s="5"/>
      <c r="L247" s="5"/>
      <c r="M247" s="5"/>
      <c r="N247" s="5"/>
    </row>
    <row r="248" spans="1:14" outlineLevel="1">
      <c r="A248" s="110" t="s">
        <v>557</v>
      </c>
      <c r="D248" s="5"/>
      <c r="E248" s="5"/>
      <c r="F248" s="5"/>
      <c r="G248" s="5"/>
      <c r="H248" s="28"/>
      <c r="K248" s="5"/>
      <c r="L248" s="5"/>
      <c r="M248" s="5"/>
      <c r="N248" s="5"/>
    </row>
    <row r="249" spans="1:14" outlineLevel="1">
      <c r="A249" s="110" t="s">
        <v>558</v>
      </c>
      <c r="D249" s="5"/>
      <c r="E249" s="5"/>
      <c r="F249" s="5"/>
      <c r="G249" s="5"/>
      <c r="H249" s="28"/>
      <c r="K249" s="5"/>
      <c r="L249" s="5"/>
      <c r="M249" s="5"/>
      <c r="N249" s="5"/>
    </row>
    <row r="250" spans="1:14" outlineLevel="1">
      <c r="A250" s="110" t="s">
        <v>559</v>
      </c>
      <c r="D250" s="5"/>
      <c r="E250" s="5"/>
      <c r="F250" s="5"/>
      <c r="G250" s="5"/>
      <c r="H250" s="28"/>
      <c r="K250" s="5"/>
      <c r="L250" s="5"/>
      <c r="M250" s="5"/>
      <c r="N250" s="5"/>
    </row>
    <row r="251" spans="1:14" outlineLevel="1">
      <c r="A251" s="110" t="s">
        <v>560</v>
      </c>
      <c r="D251" s="5"/>
      <c r="E251" s="5"/>
      <c r="F251" s="5"/>
      <c r="G251" s="5"/>
      <c r="H251" s="28"/>
      <c r="K251" s="5"/>
      <c r="L251" s="5"/>
      <c r="M251" s="5"/>
      <c r="N251" s="5"/>
    </row>
    <row r="252" spans="1:14" outlineLevel="1">
      <c r="A252" s="110" t="s">
        <v>561</v>
      </c>
      <c r="D252" s="5"/>
      <c r="E252" s="5"/>
      <c r="F252" s="5"/>
      <c r="G252" s="5"/>
      <c r="H252" s="28"/>
      <c r="K252" s="5"/>
      <c r="L252" s="5"/>
      <c r="M252" s="5"/>
      <c r="N252" s="5"/>
    </row>
    <row r="253" spans="1:14" outlineLevel="1">
      <c r="A253" s="110" t="s">
        <v>562</v>
      </c>
      <c r="D253" s="5"/>
      <c r="E253" s="5"/>
      <c r="F253" s="5"/>
      <c r="G253" s="5"/>
      <c r="H253" s="28"/>
      <c r="K253" s="5"/>
      <c r="L253" s="5"/>
      <c r="M253" s="5"/>
      <c r="N253" s="5"/>
    </row>
    <row r="254" spans="1:14" outlineLevel="1">
      <c r="A254" s="110" t="s">
        <v>563</v>
      </c>
      <c r="D254" s="5"/>
      <c r="E254" s="5"/>
      <c r="F254" s="5"/>
      <c r="G254" s="5"/>
      <c r="H254" s="28"/>
      <c r="K254" s="5"/>
      <c r="L254" s="5"/>
      <c r="M254" s="5"/>
      <c r="N254" s="5"/>
    </row>
    <row r="255" spans="1:14" outlineLevel="1">
      <c r="A255" s="110" t="s">
        <v>564</v>
      </c>
      <c r="D255" s="5"/>
      <c r="E255" s="5"/>
      <c r="F255" s="5"/>
      <c r="G255" s="5"/>
      <c r="H255" s="28"/>
      <c r="K255" s="5"/>
      <c r="L255" s="5"/>
      <c r="M255" s="5"/>
      <c r="N255" s="5"/>
    </row>
    <row r="256" spans="1:14" outlineLevel="1">
      <c r="A256" s="110" t="s">
        <v>565</v>
      </c>
      <c r="D256" s="5"/>
      <c r="E256" s="5"/>
      <c r="F256" s="5"/>
      <c r="G256" s="5"/>
      <c r="H256" s="28"/>
      <c r="K256" s="5"/>
      <c r="L256" s="5"/>
      <c r="M256" s="5"/>
      <c r="N256" s="5"/>
    </row>
    <row r="257" spans="1:14" outlineLevel="1">
      <c r="A257" s="110" t="s">
        <v>566</v>
      </c>
      <c r="D257" s="5"/>
      <c r="E257" s="5"/>
      <c r="F257" s="5"/>
      <c r="G257" s="5"/>
      <c r="H257" s="28"/>
      <c r="K257" s="5"/>
      <c r="L257" s="5"/>
      <c r="M257" s="5"/>
      <c r="N257" s="5"/>
    </row>
    <row r="258" spans="1:14" outlineLevel="1">
      <c r="A258" s="110" t="s">
        <v>567</v>
      </c>
      <c r="D258" s="5"/>
      <c r="E258" s="5"/>
      <c r="F258" s="5"/>
      <c r="G258" s="5"/>
      <c r="H258" s="28"/>
      <c r="K258" s="5"/>
      <c r="L258" s="5"/>
      <c r="M258" s="5"/>
      <c r="N258" s="5"/>
    </row>
    <row r="259" spans="1:14" outlineLevel="1">
      <c r="A259" s="110" t="s">
        <v>568</v>
      </c>
      <c r="D259" s="5"/>
      <c r="E259" s="5"/>
      <c r="F259" s="5"/>
      <c r="G259" s="5"/>
      <c r="H259" s="28"/>
      <c r="K259" s="5"/>
      <c r="L259" s="5"/>
      <c r="M259" s="5"/>
      <c r="N259" s="5"/>
    </row>
    <row r="260" spans="1:14" outlineLevel="1">
      <c r="A260" s="110" t="s">
        <v>569</v>
      </c>
      <c r="D260" s="5"/>
      <c r="E260" s="5"/>
      <c r="F260" s="5"/>
      <c r="G260" s="5"/>
      <c r="H260" s="28"/>
      <c r="K260" s="5"/>
      <c r="L260" s="5"/>
      <c r="M260" s="5"/>
      <c r="N260" s="5"/>
    </row>
    <row r="261" spans="1:14" outlineLevel="1">
      <c r="A261" s="110" t="s">
        <v>570</v>
      </c>
      <c r="D261" s="5"/>
      <c r="E261" s="5"/>
      <c r="F261" s="5"/>
      <c r="G261" s="5"/>
      <c r="H261" s="28"/>
      <c r="K261" s="5"/>
      <c r="L261" s="5"/>
      <c r="M261" s="5"/>
      <c r="N261" s="5"/>
    </row>
    <row r="262" spans="1:14" outlineLevel="1">
      <c r="A262" s="110" t="s">
        <v>571</v>
      </c>
      <c r="D262" s="5"/>
      <c r="E262" s="5"/>
      <c r="F262" s="5"/>
      <c r="G262" s="5"/>
      <c r="H262" s="28"/>
      <c r="K262" s="5"/>
      <c r="L262" s="5"/>
      <c r="M262" s="5"/>
      <c r="N262" s="5"/>
    </row>
    <row r="263" spans="1:14" outlineLevel="1">
      <c r="A263" s="110" t="s">
        <v>572</v>
      </c>
      <c r="D263" s="5"/>
      <c r="E263" s="5"/>
      <c r="F263" s="5"/>
      <c r="G263" s="5"/>
      <c r="H263" s="28"/>
      <c r="K263" s="5"/>
      <c r="L263" s="5"/>
      <c r="M263" s="5"/>
      <c r="N263" s="5"/>
    </row>
    <row r="264" spans="1:14" outlineLevel="1">
      <c r="A264" s="110" t="s">
        <v>573</v>
      </c>
      <c r="D264" s="5"/>
      <c r="E264" s="5"/>
      <c r="F264" s="5"/>
      <c r="G264" s="5"/>
      <c r="H264" s="28"/>
      <c r="K264" s="5"/>
      <c r="L264" s="5"/>
      <c r="M264" s="5"/>
      <c r="N264" s="5"/>
    </row>
    <row r="265" spans="1:14" outlineLevel="1">
      <c r="A265" s="110" t="s">
        <v>574</v>
      </c>
      <c r="D265" s="5"/>
      <c r="E265" s="5"/>
      <c r="F265" s="5"/>
      <c r="G265" s="5"/>
      <c r="H265" s="28"/>
      <c r="K265" s="5"/>
      <c r="L265" s="5"/>
      <c r="M265" s="5"/>
      <c r="N265" s="5"/>
    </row>
    <row r="266" spans="1:14" outlineLevel="1">
      <c r="A266" s="110" t="s">
        <v>575</v>
      </c>
      <c r="D266" s="5"/>
      <c r="E266" s="5"/>
      <c r="F266" s="5"/>
      <c r="G266" s="5"/>
      <c r="H266" s="28"/>
      <c r="K266" s="5"/>
      <c r="L266" s="5"/>
      <c r="M266" s="5"/>
      <c r="N266" s="5"/>
    </row>
    <row r="267" spans="1:14" outlineLevel="1">
      <c r="A267" s="110" t="s">
        <v>576</v>
      </c>
      <c r="D267" s="5"/>
      <c r="E267" s="5"/>
      <c r="F267" s="5"/>
      <c r="G267" s="5"/>
      <c r="H267" s="28"/>
      <c r="K267" s="5"/>
      <c r="L267" s="5"/>
      <c r="M267" s="5"/>
      <c r="N267" s="5"/>
    </row>
    <row r="268" spans="1:14" outlineLevel="1">
      <c r="A268" s="110" t="s">
        <v>577</v>
      </c>
      <c r="D268" s="5"/>
      <c r="E268" s="5"/>
      <c r="F268" s="5"/>
      <c r="G268" s="5"/>
      <c r="H268" s="28"/>
      <c r="K268" s="5"/>
      <c r="L268" s="5"/>
      <c r="M268" s="5"/>
      <c r="N268" s="5"/>
    </row>
    <row r="269" spans="1:14" outlineLevel="1">
      <c r="A269" s="110" t="s">
        <v>578</v>
      </c>
      <c r="D269" s="5"/>
      <c r="E269" s="5"/>
      <c r="F269" s="5"/>
      <c r="G269" s="5"/>
      <c r="H269" s="28"/>
      <c r="K269" s="5"/>
      <c r="L269" s="5"/>
      <c r="M269" s="5"/>
      <c r="N269" s="5"/>
    </row>
    <row r="270" spans="1:14" outlineLevel="1">
      <c r="A270" s="110" t="s">
        <v>579</v>
      </c>
      <c r="D270" s="5"/>
      <c r="E270" s="5"/>
      <c r="F270" s="5"/>
      <c r="G270" s="5"/>
      <c r="H270" s="28"/>
      <c r="K270" s="5"/>
      <c r="L270" s="5"/>
      <c r="M270" s="5"/>
      <c r="N270" s="5"/>
    </row>
    <row r="271" spans="1:14" outlineLevel="1">
      <c r="A271" s="110" t="s">
        <v>580</v>
      </c>
      <c r="D271" s="5"/>
      <c r="E271" s="5"/>
      <c r="F271" s="5"/>
      <c r="G271" s="5"/>
      <c r="H271" s="28"/>
      <c r="K271" s="5"/>
      <c r="L271" s="5"/>
      <c r="M271" s="5"/>
      <c r="N271" s="5"/>
    </row>
    <row r="272" spans="1:14" outlineLevel="1">
      <c r="A272" s="110" t="s">
        <v>581</v>
      </c>
      <c r="D272" s="5"/>
      <c r="E272" s="5"/>
      <c r="F272" s="5"/>
      <c r="G272" s="5"/>
      <c r="H272" s="28"/>
      <c r="K272" s="5"/>
      <c r="L272" s="5"/>
      <c r="M272" s="5"/>
      <c r="N272" s="5"/>
    </row>
    <row r="273" spans="1:14" outlineLevel="1">
      <c r="A273" s="110" t="s">
        <v>582</v>
      </c>
      <c r="D273" s="5"/>
      <c r="E273" s="5"/>
      <c r="F273" s="5"/>
      <c r="G273" s="5"/>
      <c r="H273" s="28"/>
      <c r="K273" s="5"/>
      <c r="L273" s="5"/>
      <c r="M273" s="5"/>
      <c r="N273" s="5"/>
    </row>
    <row r="274" spans="1:14" outlineLevel="1">
      <c r="A274" s="110" t="s">
        <v>583</v>
      </c>
      <c r="D274" s="5"/>
      <c r="E274" s="5"/>
      <c r="F274" s="5"/>
      <c r="G274" s="5"/>
      <c r="H274" s="28"/>
      <c r="K274" s="5"/>
      <c r="L274" s="5"/>
      <c r="M274" s="5"/>
      <c r="N274" s="5"/>
    </row>
    <row r="275" spans="1:14" outlineLevel="1">
      <c r="A275" s="110" t="s">
        <v>584</v>
      </c>
      <c r="D275" s="5"/>
      <c r="E275" s="5"/>
      <c r="F275" s="5"/>
      <c r="G275" s="5"/>
      <c r="H275" s="28"/>
      <c r="K275" s="5"/>
      <c r="L275" s="5"/>
      <c r="M275" s="5"/>
      <c r="N275" s="5"/>
    </row>
    <row r="276" spans="1:14" outlineLevel="1">
      <c r="A276" s="110" t="s">
        <v>585</v>
      </c>
      <c r="D276" s="5"/>
      <c r="E276" s="5"/>
      <c r="F276" s="5"/>
      <c r="G276" s="5"/>
      <c r="H276" s="28"/>
      <c r="K276" s="5"/>
      <c r="L276" s="5"/>
      <c r="M276" s="5"/>
      <c r="N276" s="5"/>
    </row>
    <row r="277" spans="1:14" outlineLevel="1">
      <c r="A277" s="110" t="s">
        <v>586</v>
      </c>
      <c r="D277" s="5"/>
      <c r="E277" s="5"/>
      <c r="F277" s="5"/>
      <c r="G277" s="5"/>
      <c r="H277" s="28"/>
      <c r="K277" s="5"/>
      <c r="L277" s="5"/>
      <c r="M277" s="5"/>
      <c r="N277" s="5"/>
    </row>
    <row r="278" spans="1:14" outlineLevel="1">
      <c r="A278" s="110" t="s">
        <v>587</v>
      </c>
      <c r="D278" s="5"/>
      <c r="E278" s="5"/>
      <c r="F278" s="5"/>
      <c r="G278" s="5"/>
      <c r="H278" s="28"/>
      <c r="K278" s="5"/>
      <c r="L278" s="5"/>
      <c r="M278" s="5"/>
      <c r="N278" s="5"/>
    </row>
    <row r="279" spans="1:14" outlineLevel="1">
      <c r="A279" s="110" t="s">
        <v>588</v>
      </c>
      <c r="D279" s="5"/>
      <c r="E279" s="5"/>
      <c r="F279" s="5"/>
      <c r="G279" s="5"/>
      <c r="H279" s="28"/>
      <c r="K279" s="5"/>
      <c r="L279" s="5"/>
      <c r="M279" s="5"/>
      <c r="N279" s="5"/>
    </row>
    <row r="280" spans="1:14" outlineLevel="1">
      <c r="A280" s="110" t="s">
        <v>589</v>
      </c>
      <c r="D280" s="5"/>
      <c r="E280" s="5"/>
      <c r="F280" s="5"/>
      <c r="G280" s="5"/>
      <c r="H280" s="28"/>
      <c r="K280" s="5"/>
      <c r="L280" s="5"/>
      <c r="M280" s="5"/>
      <c r="N280" s="5"/>
    </row>
    <row r="281" spans="1:14" outlineLevel="1">
      <c r="A281" s="110" t="s">
        <v>590</v>
      </c>
      <c r="D281" s="5"/>
      <c r="E281" s="5"/>
      <c r="F281" s="5"/>
      <c r="G281" s="5"/>
      <c r="H281" s="28"/>
      <c r="K281" s="5"/>
      <c r="L281" s="5"/>
      <c r="M281" s="5"/>
      <c r="N281" s="5"/>
    </row>
    <row r="282" spans="1:14" outlineLevel="1">
      <c r="A282" s="110" t="s">
        <v>591</v>
      </c>
      <c r="D282" s="5"/>
      <c r="E282" s="5"/>
      <c r="F282" s="5"/>
      <c r="G282" s="5"/>
      <c r="H282" s="28"/>
      <c r="K282" s="5"/>
      <c r="L282" s="5"/>
      <c r="M282" s="5"/>
      <c r="N282" s="5"/>
    </row>
    <row r="283" spans="1:14" outlineLevel="1">
      <c r="A283" s="110" t="s">
        <v>592</v>
      </c>
      <c r="D283" s="5"/>
      <c r="E283" s="5"/>
      <c r="F283" s="5"/>
      <c r="G283" s="5"/>
      <c r="H283" s="28"/>
      <c r="K283" s="5"/>
      <c r="L283" s="5"/>
      <c r="M283" s="5"/>
      <c r="N283" s="5"/>
    </row>
    <row r="284" spans="1:14" outlineLevel="1">
      <c r="A284" s="110" t="s">
        <v>593</v>
      </c>
      <c r="D284" s="5"/>
      <c r="E284" s="5"/>
      <c r="F284" s="5"/>
      <c r="G284" s="5"/>
      <c r="H284" s="28"/>
      <c r="K284" s="5"/>
      <c r="L284" s="5"/>
      <c r="M284" s="5"/>
      <c r="N284" s="5"/>
    </row>
    <row r="285" spans="1:14" ht="18.75" customHeight="1">
      <c r="A285" s="38"/>
      <c r="B285" s="38" t="s">
        <v>594</v>
      </c>
      <c r="C285" s="38"/>
      <c r="D285" s="38"/>
      <c r="E285" s="38"/>
      <c r="F285" s="39"/>
      <c r="G285" s="40"/>
      <c r="H285" s="28"/>
      <c r="I285" s="32"/>
      <c r="J285" s="32"/>
      <c r="K285" s="32"/>
      <c r="L285" s="32"/>
      <c r="M285" s="34"/>
    </row>
    <row r="286" spans="1:14" ht="18.75" customHeight="1">
      <c r="A286" s="62" t="s">
        <v>595</v>
      </c>
      <c r="B286" s="63"/>
      <c r="C286" s="63"/>
      <c r="D286" s="63"/>
      <c r="E286" s="63"/>
      <c r="F286" s="64"/>
      <c r="G286" s="63"/>
      <c r="H286" s="28"/>
      <c r="I286" s="32"/>
      <c r="J286" s="32"/>
      <c r="K286" s="32"/>
      <c r="L286" s="32"/>
      <c r="M286" s="34"/>
    </row>
    <row r="287" spans="1:14" ht="18.75" customHeight="1">
      <c r="A287" s="62" t="s">
        <v>596</v>
      </c>
      <c r="B287" s="63"/>
      <c r="C287" s="63"/>
      <c r="D287" s="63"/>
      <c r="E287" s="63"/>
      <c r="F287" s="64"/>
      <c r="G287" s="63"/>
      <c r="H287" s="28"/>
      <c r="I287" s="32"/>
      <c r="J287" s="32"/>
      <c r="K287" s="32"/>
      <c r="L287" s="32"/>
      <c r="M287" s="34"/>
    </row>
    <row r="288" spans="1:14">
      <c r="A288" s="110" t="s">
        <v>597</v>
      </c>
      <c r="B288" s="48" t="s">
        <v>598</v>
      </c>
      <c r="C288" s="148">
        <f>ROW(B38)</f>
        <v>38</v>
      </c>
      <c r="D288" s="126"/>
      <c r="E288" s="126"/>
      <c r="F288" s="126"/>
      <c r="G288" s="126"/>
      <c r="H288" s="28"/>
      <c r="I288" s="41"/>
      <c r="J288" s="149"/>
      <c r="L288" s="126"/>
      <c r="M288" s="126"/>
      <c r="N288" s="126"/>
    </row>
    <row r="289" spans="1:14">
      <c r="A289" s="110" t="s">
        <v>599</v>
      </c>
      <c r="B289" s="48" t="s">
        <v>600</v>
      </c>
      <c r="C289" s="148">
        <f>ROW(B39)</f>
        <v>39</v>
      </c>
      <c r="E289" s="126"/>
      <c r="F289" s="126"/>
      <c r="H289" s="28"/>
      <c r="I289" s="41"/>
      <c r="J289" s="149"/>
      <c r="L289" s="126"/>
      <c r="M289" s="126"/>
    </row>
    <row r="290" spans="1:14" ht="30" customHeight="1">
      <c r="A290" s="110" t="s">
        <v>601</v>
      </c>
      <c r="B290" s="48" t="s">
        <v>602</v>
      </c>
      <c r="C290" s="146" t="str">
        <f>C30</f>
        <v>https://www.coveredbondlabel.com/issuer/225-s-bank-plc</v>
      </c>
      <c r="G290" s="65"/>
      <c r="H290" s="28"/>
      <c r="I290" s="41"/>
      <c r="J290" s="149"/>
      <c r="K290" s="149"/>
      <c r="L290" s="65"/>
      <c r="M290" s="126"/>
      <c r="N290" s="65"/>
    </row>
    <row r="291" spans="1:14">
      <c r="A291" s="110" t="s">
        <v>603</v>
      </c>
      <c r="B291" s="48" t="s">
        <v>604</v>
      </c>
      <c r="C291" s="148" t="str">
        <f ca="1">IF(ISREF(INDIRECT("'B1. HTT Mortgage Assets'!A1")),ROW('B1. HTT Mortgage Assets'!B43)&amp;" for Mortgage Assets","")</f>
        <v>43 for Mortgage Assets</v>
      </c>
      <c r="D291" s="148" t="e">
        <f ca="1">IF(ISREF(INDIRECT("'B2. HTT Public Sector Assets'!A1")),ROW(#REF!)&amp; " for Public Sector Assets","")</f>
        <v>#REF!</v>
      </c>
      <c r="E291" s="65"/>
      <c r="F291" s="126"/>
      <c r="H291" s="28"/>
      <c r="I291" s="41"/>
      <c r="J291" s="149"/>
    </row>
    <row r="292" spans="1:14">
      <c r="A292" s="110" t="s">
        <v>605</v>
      </c>
      <c r="B292" s="48" t="s">
        <v>606</v>
      </c>
      <c r="C292" s="148">
        <f>ROW(B52)</f>
        <v>52</v>
      </c>
      <c r="G292" s="65"/>
      <c r="H292" s="28"/>
      <c r="I292" s="41"/>
      <c r="J292" s="5"/>
      <c r="K292" s="149"/>
      <c r="L292" s="65"/>
      <c r="N292" s="65"/>
    </row>
    <row r="293" spans="1:14">
      <c r="A293" s="110" t="s">
        <v>607</v>
      </c>
      <c r="B293" s="48" t="s">
        <v>608</v>
      </c>
      <c r="C293" s="150" t="str">
        <f ca="1">IF(ISREF(INDIRECT("'B1. HTT Mortgage Assets'!A1")),ROW('B1. HTT Mortgage Assets'!B186)&amp;" for Residential Mortgage Assets","")</f>
        <v>186 for Residential Mortgage Assets</v>
      </c>
      <c r="D293" s="148" t="str">
        <f ca="1">IF(ISREF(INDIRECT("'B1. HTT Mortgage Assets'!A1")),ROW('B1. HTT Mortgage Assets'!B424 )&amp; " for Commercial Mortgage Assets","")</f>
        <v>424 for Commercial Mortgage Assets</v>
      </c>
      <c r="E293" s="65"/>
      <c r="F293" s="148" t="e">
        <f ca="1">IF(ISREF(INDIRECT("'B2. HTT Public Sector Assets'!A1")),ROW(#REF!)&amp; " for Public Sector Assets","")</f>
        <v>#REF!</v>
      </c>
      <c r="G293" s="148" t="e">
        <f ca="1">IF(ISREF(INDIRECT("'B3. HTT Shipping Assets'!A1")),ROW(#REF!)&amp; " for Shipping Assets","")</f>
        <v>#REF!</v>
      </c>
      <c r="H293" s="28"/>
      <c r="I293" s="41"/>
      <c r="M293" s="65"/>
    </row>
    <row r="294" spans="1:14">
      <c r="A294" s="110" t="s">
        <v>609</v>
      </c>
      <c r="B294" s="48" t="s">
        <v>610</v>
      </c>
      <c r="C294" s="150" t="s">
        <v>611</v>
      </c>
      <c r="H294" s="28"/>
      <c r="I294" s="41"/>
      <c r="J294" s="149"/>
      <c r="M294" s="65"/>
    </row>
    <row r="295" spans="1:14">
      <c r="A295" s="110" t="s">
        <v>612</v>
      </c>
      <c r="B295" s="48" t="s">
        <v>613</v>
      </c>
      <c r="C295" s="148" t="str">
        <f ca="1">IF(ISREF(INDIRECT("'B1. HTT Mortgage Assets'!A1")),ROW('B1. HTT Mortgage Assets'!B149)&amp;" for Mortgage Assets","")</f>
        <v>149 for Mortgage Assets</v>
      </c>
      <c r="D295" s="148" t="e">
        <f ca="1">IF(ISREF(INDIRECT("'B2. HTT Public Sector Assets'!A1")),ROW(#REF!)&amp;" for Public Sector Assets","")</f>
        <v>#REF!</v>
      </c>
      <c r="F295" s="148" t="e">
        <f ca="1">IF(ISREF(INDIRECT("'B3. HTT Shipping Assets'!A1")),ROW(#REF!)&amp;" for Shipping Assets","")</f>
        <v>#REF!</v>
      </c>
      <c r="H295" s="28"/>
      <c r="I295" s="41"/>
      <c r="J295" s="149"/>
      <c r="L295" s="65"/>
      <c r="M295" s="65"/>
    </row>
    <row r="296" spans="1:14">
      <c r="A296" s="110" t="s">
        <v>614</v>
      </c>
      <c r="B296" s="48" t="s">
        <v>615</v>
      </c>
      <c r="C296" s="148">
        <f>ROW(B111)</f>
        <v>111</v>
      </c>
      <c r="F296" s="65"/>
      <c r="H296" s="28"/>
      <c r="I296" s="41"/>
      <c r="J296" s="149"/>
      <c r="L296" s="65"/>
      <c r="M296" s="65"/>
    </row>
    <row r="297" spans="1:14">
      <c r="A297" s="110" t="s">
        <v>616</v>
      </c>
      <c r="B297" s="48" t="s">
        <v>617</v>
      </c>
      <c r="C297" s="148">
        <f>ROW(B163)</f>
        <v>163</v>
      </c>
      <c r="E297" s="65"/>
      <c r="F297" s="65"/>
      <c r="H297" s="28"/>
      <c r="J297" s="149"/>
      <c r="L297" s="65"/>
    </row>
    <row r="298" spans="1:14">
      <c r="A298" s="110" t="s">
        <v>618</v>
      </c>
      <c r="B298" s="48" t="s">
        <v>619</v>
      </c>
      <c r="C298" s="148">
        <f>ROW(B137)</f>
        <v>137</v>
      </c>
      <c r="E298" s="65"/>
      <c r="F298" s="65"/>
      <c r="H298" s="28"/>
      <c r="I298" s="41"/>
      <c r="J298" s="149"/>
      <c r="L298" s="65"/>
    </row>
    <row r="299" spans="1:14">
      <c r="A299" s="110" t="s">
        <v>620</v>
      </c>
      <c r="B299" s="48" t="s">
        <v>621</v>
      </c>
      <c r="C299" s="112"/>
      <c r="E299" s="65"/>
      <c r="H299" s="28"/>
      <c r="I299" s="41"/>
      <c r="L299" s="65"/>
      <c r="M299" s="107" t="s">
        <v>622</v>
      </c>
    </row>
    <row r="300" spans="1:14">
      <c r="A300" s="110" t="s">
        <v>623</v>
      </c>
      <c r="B300" s="48" t="s">
        <v>624</v>
      </c>
      <c r="C300" s="148" t="s">
        <v>625</v>
      </c>
      <c r="D300" s="148" t="s">
        <v>626</v>
      </c>
      <c r="E300" s="65"/>
      <c r="F300" s="148" t="s">
        <v>627</v>
      </c>
      <c r="H300" s="28"/>
      <c r="I300" s="41"/>
      <c r="K300" s="149"/>
      <c r="L300" s="65"/>
      <c r="M300" s="107" t="s">
        <v>628</v>
      </c>
    </row>
    <row r="301" spans="1:14" outlineLevel="1">
      <c r="A301" s="110" t="s">
        <v>629</v>
      </c>
      <c r="B301" s="48" t="s">
        <v>630</v>
      </c>
      <c r="C301" s="148" t="s">
        <v>631</v>
      </c>
      <c r="H301" s="28"/>
      <c r="I301" s="41"/>
      <c r="K301" s="149"/>
      <c r="L301" s="65"/>
      <c r="M301" s="107" t="s">
        <v>632</v>
      </c>
    </row>
    <row r="302" spans="1:14" outlineLevel="1">
      <c r="A302" s="110" t="s">
        <v>633</v>
      </c>
      <c r="B302" s="48" t="s">
        <v>634</v>
      </c>
      <c r="C302" s="148" t="str">
        <f>ROW('C. HTT Harmonised Glossary'!B18)&amp;" for Harmonised Glossary"</f>
        <v>18 for Harmonised Glossary</v>
      </c>
      <c r="H302" s="28"/>
      <c r="I302" s="41"/>
      <c r="K302" s="149"/>
      <c r="L302" s="65"/>
      <c r="M302" s="107" t="s">
        <v>635</v>
      </c>
    </row>
    <row r="303" spans="1:14" outlineLevel="1">
      <c r="A303" s="110" t="s">
        <v>636</v>
      </c>
      <c r="B303" s="48" t="s">
        <v>637</v>
      </c>
      <c r="C303" s="148">
        <f>ROW(B65)</f>
        <v>65</v>
      </c>
      <c r="H303" s="28"/>
      <c r="I303" s="41"/>
      <c r="J303" s="149"/>
      <c r="K303" s="149"/>
      <c r="L303" s="65"/>
    </row>
    <row r="304" spans="1:14" outlineLevel="1">
      <c r="A304" s="110" t="s">
        <v>638</v>
      </c>
      <c r="B304" s="48" t="s">
        <v>639</v>
      </c>
      <c r="C304" s="148">
        <f>ROW(B88)</f>
        <v>88</v>
      </c>
      <c r="H304" s="28"/>
      <c r="I304" s="41"/>
      <c r="J304" s="149"/>
      <c r="K304" s="149"/>
      <c r="L304" s="65"/>
    </row>
    <row r="305" spans="1:13" outlineLevel="1">
      <c r="A305" s="110" t="s">
        <v>640</v>
      </c>
      <c r="B305" s="48" t="s">
        <v>641</v>
      </c>
      <c r="C305" s="148" t="s">
        <v>642</v>
      </c>
      <c r="E305" s="65"/>
      <c r="H305" s="28"/>
      <c r="I305" s="41"/>
      <c r="J305" s="149"/>
      <c r="K305" s="149"/>
      <c r="L305" s="65"/>
    </row>
    <row r="306" spans="1:13" outlineLevel="1">
      <c r="A306" s="110" t="s">
        <v>643</v>
      </c>
      <c r="B306" s="48" t="s">
        <v>644</v>
      </c>
      <c r="C306" s="148">
        <v>44</v>
      </c>
      <c r="E306" s="65"/>
      <c r="H306" s="28"/>
      <c r="I306" s="41"/>
      <c r="J306" s="149"/>
      <c r="K306" s="149"/>
      <c r="L306" s="65"/>
    </row>
    <row r="307" spans="1:13" outlineLevel="1">
      <c r="A307" s="110" t="s">
        <v>645</v>
      </c>
      <c r="B307" s="48" t="s">
        <v>646</v>
      </c>
      <c r="C307" s="148" t="str">
        <f ca="1">IF(ISREF(INDIRECT("'B1. HTT Mortgage Assets'!A1")),ROW('B1. HTT Mortgage Assets'!B179)&amp; " for Mortgage Assets","")</f>
        <v>179 for Mortgage Assets</v>
      </c>
      <c r="D307" s="148" t="e">
        <f ca="1">IF(ISREF(INDIRECT("'B2. HTT Public Sector Assets'!A1")),ROW(#REF!)&amp; " for Public Sector Assets","")</f>
        <v>#REF!</v>
      </c>
      <c r="E307" s="65"/>
      <c r="F307" s="148" t="e">
        <f ca="1">IF(ISREF(INDIRECT("'B3. HTT Shipping Assets'!A1")),ROW(#REF!)&amp; " for Shipping Assets","")</f>
        <v>#REF!</v>
      </c>
      <c r="H307" s="28"/>
      <c r="I307" s="41"/>
      <c r="J307" s="149"/>
      <c r="K307" s="149"/>
      <c r="L307" s="65"/>
    </row>
    <row r="308" spans="1:13" outlineLevel="1">
      <c r="A308" s="110" t="s">
        <v>647</v>
      </c>
      <c r="B308" s="41"/>
      <c r="E308" s="65"/>
      <c r="H308" s="28"/>
      <c r="I308" s="41"/>
      <c r="J308" s="149"/>
      <c r="K308" s="149"/>
      <c r="L308" s="65"/>
    </row>
    <row r="309" spans="1:13" outlineLevel="1">
      <c r="A309" s="110" t="s">
        <v>648</v>
      </c>
      <c r="E309" s="65"/>
      <c r="H309" s="28"/>
      <c r="I309" s="41"/>
      <c r="J309" s="149"/>
      <c r="K309" s="149"/>
      <c r="L309" s="65"/>
    </row>
    <row r="310" spans="1:13" outlineLevel="1">
      <c r="A310" s="110" t="s">
        <v>649</v>
      </c>
      <c r="H310" s="28"/>
    </row>
    <row r="311" spans="1:13" ht="37.5" customHeight="1">
      <c r="A311" s="39"/>
      <c r="B311" s="38" t="s">
        <v>188</v>
      </c>
      <c r="C311" s="39"/>
      <c r="D311" s="39"/>
      <c r="E311" s="39"/>
      <c r="F311" s="39"/>
      <c r="G311" s="40"/>
      <c r="H311" s="28"/>
      <c r="I311" s="32"/>
      <c r="J311" s="34"/>
      <c r="K311" s="34"/>
      <c r="L311" s="34"/>
      <c r="M311" s="34"/>
    </row>
    <row r="312" spans="1:13">
      <c r="A312" s="110" t="s">
        <v>650</v>
      </c>
      <c r="B312" s="45" t="s">
        <v>651</v>
      </c>
      <c r="C312" s="120">
        <v>0</v>
      </c>
      <c r="H312" s="28"/>
      <c r="I312" s="46"/>
      <c r="J312" s="149"/>
    </row>
    <row r="313" spans="1:13" outlineLevel="1">
      <c r="A313" s="110" t="s">
        <v>652</v>
      </c>
      <c r="B313" s="45" t="s">
        <v>653</v>
      </c>
      <c r="C313" s="107">
        <v>0</v>
      </c>
      <c r="H313" s="28"/>
      <c r="I313" s="46"/>
      <c r="J313" s="149"/>
    </row>
    <row r="314" spans="1:13" outlineLevel="1">
      <c r="A314" s="110" t="s">
        <v>654</v>
      </c>
      <c r="B314" s="45" t="s">
        <v>655</v>
      </c>
      <c r="C314" s="107">
        <v>0</v>
      </c>
      <c r="H314" s="28"/>
      <c r="I314" s="46"/>
      <c r="J314" s="149"/>
    </row>
    <row r="315" spans="1:13" outlineLevel="1">
      <c r="A315" s="110" t="s">
        <v>656</v>
      </c>
      <c r="B315" s="46"/>
      <c r="C315" s="149"/>
      <c r="H315" s="28"/>
      <c r="I315" s="46"/>
      <c r="J315" s="149"/>
    </row>
    <row r="316" spans="1:13" outlineLevel="1">
      <c r="A316" s="110" t="s">
        <v>657</v>
      </c>
      <c r="B316" s="46"/>
      <c r="C316" s="149"/>
      <c r="H316" s="28"/>
      <c r="I316" s="46"/>
      <c r="J316" s="149"/>
    </row>
    <row r="317" spans="1:13" outlineLevel="1">
      <c r="A317" s="110" t="s">
        <v>658</v>
      </c>
      <c r="B317" s="46"/>
      <c r="C317" s="149"/>
      <c r="H317" s="28"/>
      <c r="I317" s="46"/>
      <c r="J317" s="149"/>
    </row>
    <row r="318" spans="1:13" outlineLevel="1">
      <c r="A318" s="110" t="s">
        <v>659</v>
      </c>
      <c r="B318" s="46"/>
      <c r="C318" s="149"/>
      <c r="H318" s="28"/>
      <c r="I318" s="46"/>
      <c r="J318" s="149"/>
    </row>
    <row r="319" spans="1:13" ht="18.75" customHeight="1">
      <c r="A319" s="39"/>
      <c r="B319" s="38" t="s">
        <v>189</v>
      </c>
      <c r="C319" s="39"/>
      <c r="D319" s="39"/>
      <c r="E319" s="39"/>
      <c r="F319" s="39"/>
      <c r="G319" s="40"/>
      <c r="H319" s="28"/>
      <c r="I319" s="32"/>
      <c r="J319" s="34"/>
      <c r="K319" s="34"/>
      <c r="L319" s="34"/>
      <c r="M319" s="34"/>
    </row>
    <row r="320" spans="1:13" ht="15" customHeight="1" outlineLevel="1">
      <c r="A320" s="44"/>
      <c r="B320" s="42" t="s">
        <v>660</v>
      </c>
      <c r="C320" s="44"/>
      <c r="D320" s="44"/>
      <c r="E320" s="43"/>
      <c r="F320" s="44"/>
      <c r="G320" s="44"/>
      <c r="H320" s="28"/>
      <c r="L320" s="28"/>
      <c r="M320" s="28"/>
    </row>
    <row r="321" spans="1:8" outlineLevel="1">
      <c r="A321" s="110" t="s">
        <v>661</v>
      </c>
      <c r="B321" s="48" t="s">
        <v>662</v>
      </c>
      <c r="C321" s="107">
        <v>0</v>
      </c>
      <c r="H321" s="28"/>
    </row>
    <row r="322" spans="1:8" outlineLevel="1">
      <c r="A322" s="110" t="s">
        <v>663</v>
      </c>
      <c r="B322" s="48" t="s">
        <v>664</v>
      </c>
      <c r="C322" s="107">
        <v>0</v>
      </c>
      <c r="H322" s="28"/>
    </row>
    <row r="323" spans="1:8" outlineLevel="1">
      <c r="A323" s="110" t="s">
        <v>665</v>
      </c>
      <c r="B323" s="48" t="s">
        <v>666</v>
      </c>
      <c r="C323" s="107">
        <v>0</v>
      </c>
      <c r="H323" s="28"/>
    </row>
    <row r="324" spans="1:8" outlineLevel="1">
      <c r="A324" s="110" t="s">
        <v>667</v>
      </c>
      <c r="B324" s="48" t="s">
        <v>668</v>
      </c>
      <c r="C324" s="107">
        <v>0</v>
      </c>
      <c r="H324" s="28"/>
    </row>
    <row r="325" spans="1:8" outlineLevel="1">
      <c r="A325" s="110" t="s">
        <v>669</v>
      </c>
      <c r="B325" s="48" t="s">
        <v>670</v>
      </c>
      <c r="C325" s="107">
        <v>0</v>
      </c>
      <c r="H325" s="28"/>
    </row>
    <row r="326" spans="1:8" outlineLevel="1">
      <c r="A326" s="110" t="s">
        <v>671</v>
      </c>
      <c r="B326" s="48" t="s">
        <v>672</v>
      </c>
      <c r="C326" s="107">
        <v>0</v>
      </c>
      <c r="H326" s="28"/>
    </row>
    <row r="327" spans="1:8" outlineLevel="1">
      <c r="A327" s="110" t="s">
        <v>673</v>
      </c>
      <c r="B327" s="48" t="s">
        <v>674</v>
      </c>
      <c r="C327" s="107">
        <v>0</v>
      </c>
      <c r="H327" s="28"/>
    </row>
    <row r="328" spans="1:8" outlineLevel="1">
      <c r="A328" s="110" t="s">
        <v>675</v>
      </c>
      <c r="B328" s="48" t="s">
        <v>676</v>
      </c>
      <c r="C328" s="107">
        <v>0</v>
      </c>
      <c r="H328" s="28"/>
    </row>
    <row r="329" spans="1:8" outlineLevel="1">
      <c r="A329" s="110" t="s">
        <v>677</v>
      </c>
      <c r="B329" s="48" t="s">
        <v>678</v>
      </c>
      <c r="C329" s="107">
        <v>0</v>
      </c>
      <c r="H329" s="28"/>
    </row>
    <row r="330" spans="1:8" outlineLevel="1">
      <c r="A330" s="110" t="s">
        <v>679</v>
      </c>
      <c r="B330" s="49" t="s">
        <v>680</v>
      </c>
      <c r="H330" s="28"/>
    </row>
    <row r="331" spans="1:8" outlineLevel="1">
      <c r="A331" s="110" t="s">
        <v>681</v>
      </c>
      <c r="B331" s="49" t="s">
        <v>680</v>
      </c>
      <c r="H331" s="28"/>
    </row>
    <row r="332" spans="1:8" outlineLevel="1">
      <c r="A332" s="110" t="s">
        <v>682</v>
      </c>
      <c r="B332" s="49" t="s">
        <v>680</v>
      </c>
      <c r="H332" s="28"/>
    </row>
    <row r="333" spans="1:8" outlineLevel="1">
      <c r="A333" s="110" t="s">
        <v>683</v>
      </c>
      <c r="B333" s="49" t="s">
        <v>680</v>
      </c>
      <c r="H333" s="28"/>
    </row>
    <row r="334" spans="1:8" outlineLevel="1">
      <c r="A334" s="110" t="s">
        <v>684</v>
      </c>
      <c r="B334" s="49" t="s">
        <v>680</v>
      </c>
      <c r="H334" s="28"/>
    </row>
    <row r="335" spans="1:8" outlineLevel="1">
      <c r="A335" s="110" t="s">
        <v>685</v>
      </c>
      <c r="B335" s="49" t="s">
        <v>680</v>
      </c>
      <c r="H335" s="28"/>
    </row>
    <row r="336" spans="1:8" outlineLevel="1">
      <c r="A336" s="110" t="s">
        <v>686</v>
      </c>
      <c r="B336" s="49" t="s">
        <v>680</v>
      </c>
      <c r="H336" s="28"/>
    </row>
    <row r="337" spans="1:8" outlineLevel="1">
      <c r="A337" s="110" t="s">
        <v>687</v>
      </c>
      <c r="B337" s="49" t="s">
        <v>680</v>
      </c>
      <c r="H337" s="28"/>
    </row>
    <row r="338" spans="1:8" outlineLevel="1">
      <c r="A338" s="110" t="s">
        <v>688</v>
      </c>
      <c r="B338" s="49" t="s">
        <v>680</v>
      </c>
      <c r="H338" s="28"/>
    </row>
    <row r="339" spans="1:8" outlineLevel="1">
      <c r="A339" s="110" t="s">
        <v>689</v>
      </c>
      <c r="B339" s="49" t="s">
        <v>680</v>
      </c>
      <c r="H339" s="28"/>
    </row>
    <row r="340" spans="1:8" outlineLevel="1">
      <c r="A340" s="110" t="s">
        <v>690</v>
      </c>
      <c r="B340" s="49" t="s">
        <v>680</v>
      </c>
      <c r="H340" s="28"/>
    </row>
    <row r="341" spans="1:8" outlineLevel="1">
      <c r="A341" s="110" t="s">
        <v>691</v>
      </c>
      <c r="B341" s="49" t="s">
        <v>680</v>
      </c>
      <c r="H341" s="28"/>
    </row>
    <row r="342" spans="1:8" outlineLevel="1">
      <c r="A342" s="110" t="s">
        <v>692</v>
      </c>
      <c r="B342" s="49" t="s">
        <v>680</v>
      </c>
      <c r="H342" s="28"/>
    </row>
    <row r="343" spans="1:8" outlineLevel="1">
      <c r="A343" s="110" t="s">
        <v>693</v>
      </c>
      <c r="B343" s="49" t="s">
        <v>680</v>
      </c>
      <c r="H343" s="28"/>
    </row>
    <row r="344" spans="1:8" outlineLevel="1">
      <c r="A344" s="110" t="s">
        <v>694</v>
      </c>
      <c r="B344" s="49" t="s">
        <v>680</v>
      </c>
      <c r="H344" s="28"/>
    </row>
    <row r="345" spans="1:8" outlineLevel="1">
      <c r="A345" s="110" t="s">
        <v>695</v>
      </c>
      <c r="B345" s="49" t="s">
        <v>680</v>
      </c>
      <c r="H345" s="28"/>
    </row>
    <row r="346" spans="1:8" outlineLevel="1">
      <c r="A346" s="110" t="s">
        <v>696</v>
      </c>
      <c r="B346" s="49" t="s">
        <v>680</v>
      </c>
      <c r="H346" s="28"/>
    </row>
    <row r="347" spans="1:8" outlineLevel="1">
      <c r="A347" s="110" t="s">
        <v>697</v>
      </c>
      <c r="B347" s="49" t="s">
        <v>680</v>
      </c>
      <c r="H347" s="28"/>
    </row>
    <row r="348" spans="1:8" outlineLevel="1">
      <c r="A348" s="110" t="s">
        <v>698</v>
      </c>
      <c r="B348" s="49" t="s">
        <v>680</v>
      </c>
      <c r="H348" s="28"/>
    </row>
    <row r="349" spans="1:8" outlineLevel="1">
      <c r="A349" s="110" t="s">
        <v>699</v>
      </c>
      <c r="B349" s="49" t="s">
        <v>680</v>
      </c>
      <c r="H349" s="28"/>
    </row>
    <row r="350" spans="1:8" outlineLevel="1">
      <c r="A350" s="110" t="s">
        <v>700</v>
      </c>
      <c r="B350" s="49" t="s">
        <v>680</v>
      </c>
      <c r="H350" s="28"/>
    </row>
    <row r="351" spans="1:8" outlineLevel="1">
      <c r="A351" s="110" t="s">
        <v>701</v>
      </c>
      <c r="B351" s="49" t="s">
        <v>680</v>
      </c>
      <c r="H351" s="28"/>
    </row>
    <row r="352" spans="1:8" outlineLevel="1">
      <c r="A352" s="110" t="s">
        <v>702</v>
      </c>
      <c r="B352" s="49" t="s">
        <v>680</v>
      </c>
      <c r="H352" s="28"/>
    </row>
    <row r="353" spans="1:8" outlineLevel="1">
      <c r="A353" s="110" t="s">
        <v>703</v>
      </c>
      <c r="B353" s="49" t="s">
        <v>680</v>
      </c>
      <c r="H353" s="28"/>
    </row>
    <row r="354" spans="1:8" outlineLevel="1">
      <c r="A354" s="110" t="s">
        <v>704</v>
      </c>
      <c r="B354" s="49" t="s">
        <v>680</v>
      </c>
      <c r="H354" s="28"/>
    </row>
    <row r="355" spans="1:8" outlineLevel="1">
      <c r="A355" s="110" t="s">
        <v>705</v>
      </c>
      <c r="B355" s="49" t="s">
        <v>680</v>
      </c>
      <c r="H355" s="28"/>
    </row>
    <row r="356" spans="1:8" outlineLevel="1">
      <c r="A356" s="110" t="s">
        <v>706</v>
      </c>
      <c r="B356" s="49" t="s">
        <v>680</v>
      </c>
      <c r="H356" s="28"/>
    </row>
    <row r="357" spans="1:8" outlineLevel="1">
      <c r="A357" s="110" t="s">
        <v>707</v>
      </c>
      <c r="B357" s="49" t="s">
        <v>680</v>
      </c>
      <c r="H357" s="28"/>
    </row>
    <row r="358" spans="1:8" outlineLevel="1">
      <c r="A358" s="110" t="s">
        <v>708</v>
      </c>
      <c r="B358" s="49" t="s">
        <v>680</v>
      </c>
      <c r="H358" s="28"/>
    </row>
    <row r="359" spans="1:8" outlineLevel="1">
      <c r="A359" s="110" t="s">
        <v>709</v>
      </c>
      <c r="B359" s="49" t="s">
        <v>680</v>
      </c>
      <c r="H359" s="28"/>
    </row>
    <row r="360" spans="1:8" outlineLevel="1">
      <c r="A360" s="110" t="s">
        <v>710</v>
      </c>
      <c r="B360" s="49" t="s">
        <v>680</v>
      </c>
      <c r="H360" s="28"/>
    </row>
    <row r="361" spans="1:8" outlineLevel="1">
      <c r="A361" s="110" t="s">
        <v>711</v>
      </c>
      <c r="B361" s="49" t="s">
        <v>680</v>
      </c>
      <c r="H361" s="28"/>
    </row>
    <row r="362" spans="1:8" outlineLevel="1">
      <c r="A362" s="110" t="s">
        <v>712</v>
      </c>
      <c r="B362" s="49" t="s">
        <v>680</v>
      </c>
      <c r="H362" s="28"/>
    </row>
    <row r="363" spans="1:8" outlineLevel="1">
      <c r="A363" s="110" t="s">
        <v>713</v>
      </c>
      <c r="B363" s="49" t="s">
        <v>680</v>
      </c>
      <c r="H363" s="28"/>
    </row>
    <row r="364" spans="1:8" outlineLevel="1">
      <c r="A364" s="110" t="s">
        <v>714</v>
      </c>
      <c r="B364" s="49" t="s">
        <v>680</v>
      </c>
      <c r="H364" s="28"/>
    </row>
    <row r="365" spans="1:8" outlineLevel="1">
      <c r="A365" s="110" t="s">
        <v>715</v>
      </c>
      <c r="B365" s="49" t="s">
        <v>680</v>
      </c>
      <c r="H365" s="28"/>
    </row>
    <row r="366" spans="1:8">
      <c r="A366" s="110"/>
      <c r="H366" s="28"/>
    </row>
    <row r="367" spans="1:8">
      <c r="H367" s="28"/>
    </row>
    <row r="368" spans="1:8">
      <c r="H368" s="28"/>
    </row>
    <row r="369" spans="8:8">
      <c r="H369" s="28"/>
    </row>
    <row r="370" spans="8:8">
      <c r="H370" s="28"/>
    </row>
    <row r="371" spans="8:8">
      <c r="H371" s="28"/>
    </row>
    <row r="372" spans="8:8">
      <c r="H372" s="28"/>
    </row>
    <row r="373" spans="8:8">
      <c r="H373" s="28"/>
    </row>
    <row r="374" spans="8:8">
      <c r="H374" s="28"/>
    </row>
    <row r="375" spans="8:8">
      <c r="H375" s="28"/>
    </row>
    <row r="376" spans="8:8">
      <c r="H376" s="28"/>
    </row>
    <row r="377" spans="8:8">
      <c r="H377" s="28"/>
    </row>
    <row r="378" spans="8:8">
      <c r="H378" s="28"/>
    </row>
    <row r="379" spans="8:8">
      <c r="H379" s="28"/>
    </row>
    <row r="380" spans="8:8">
      <c r="H380" s="28"/>
    </row>
    <row r="381" spans="8:8">
      <c r="H381" s="28"/>
    </row>
    <row r="382" spans="8:8">
      <c r="H382" s="28"/>
    </row>
    <row r="383" spans="8:8">
      <c r="H383" s="28"/>
    </row>
    <row r="384" spans="8:8">
      <c r="H384" s="28"/>
    </row>
    <row r="385" spans="8:8">
      <c r="H385" s="28"/>
    </row>
    <row r="386" spans="8:8">
      <c r="H386" s="28"/>
    </row>
    <row r="387" spans="8:8">
      <c r="H387" s="28"/>
    </row>
    <row r="388" spans="8:8">
      <c r="H388" s="28"/>
    </row>
    <row r="389" spans="8:8">
      <c r="H389" s="28"/>
    </row>
    <row r="390" spans="8:8">
      <c r="H390" s="28"/>
    </row>
    <row r="391" spans="8:8">
      <c r="H391" s="28"/>
    </row>
    <row r="392" spans="8:8">
      <c r="H392" s="28"/>
    </row>
    <row r="393" spans="8:8">
      <c r="H393" s="28"/>
    </row>
    <row r="394" spans="8:8">
      <c r="H394" s="28"/>
    </row>
    <row r="395" spans="8:8">
      <c r="H395" s="28"/>
    </row>
    <row r="396" spans="8:8">
      <c r="H396" s="28"/>
    </row>
    <row r="397" spans="8:8">
      <c r="H397" s="28"/>
    </row>
    <row r="398" spans="8:8">
      <c r="H398" s="28"/>
    </row>
    <row r="399" spans="8:8">
      <c r="H399" s="28"/>
    </row>
    <row r="400" spans="8:8">
      <c r="H400" s="28"/>
    </row>
    <row r="401" spans="8:8">
      <c r="H401" s="28"/>
    </row>
    <row r="402" spans="8:8">
      <c r="H402" s="28"/>
    </row>
    <row r="403" spans="8:8">
      <c r="H403" s="28"/>
    </row>
    <row r="404" spans="8:8">
      <c r="H404" s="28"/>
    </row>
    <row r="405" spans="8:8">
      <c r="H405" s="28"/>
    </row>
    <row r="406" spans="8:8">
      <c r="H406" s="28"/>
    </row>
    <row r="407" spans="8:8">
      <c r="H407" s="28"/>
    </row>
    <row r="408" spans="8:8">
      <c r="H408" s="28"/>
    </row>
    <row r="409" spans="8:8">
      <c r="H409" s="28"/>
    </row>
    <row r="410" spans="8:8">
      <c r="H410" s="28"/>
    </row>
    <row r="411" spans="8:8">
      <c r="H411" s="28"/>
    </row>
    <row r="412" spans="8:8">
      <c r="H412" s="28"/>
    </row>
    <row r="413" spans="8:8">
      <c r="H413" s="28"/>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00000000-0002-0000-0200-000000000000}">
      <formula1>M299:M302</formula1>
    </dataValidation>
    <dataValidation type="list" allowBlank="1" showInputMessage="1" showErrorMessage="1" sqref="C28" xr:uid="{00000000-0002-0000-0200-000001000000}">
      <formula1>$W$28:$W$30</formula1>
    </dataValidation>
    <dataValidation type="list" allowBlank="1" showInputMessage="1" showErrorMessage="1" sqref="W30" xr:uid="{00000000-0002-0000-0200-000002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Compliance Art 14 CBD Check Table" xr:uid="{00000000-0004-0000-0200-000003000000}"/>
    <hyperlink ref="B11" location="'A. HTT General'!B319" display="6. Other relevant information" xr:uid="{00000000-0004-0000-0200-000004000000}"/>
    <hyperlink ref="C289" location="'A. HTT General'!A39" display="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52" xr:uid="{00000000-0004-0000-0200-000008000000}"/>
    <hyperlink ref="C297" location="'A. HTT General'!B163" display="163" xr:uid="{00000000-0004-0000-0200-000009000000}"/>
    <hyperlink ref="C298" location="'A. HTT General'!B137" display="137" xr:uid="{00000000-0004-0000-0200-00000A000000}"/>
    <hyperlink ref="C302" location="'C. HTT Harmonised Glossary'!B18" display="18 for Harmonised Glossary" xr:uid="{00000000-0004-0000-0200-00000B000000}"/>
    <hyperlink ref="C303" location="'A. HTT General'!B65" display="65" xr:uid="{00000000-0004-0000-0200-00000C000000}"/>
    <hyperlink ref="C304" location="'A. HTT General'!B88" display="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38" xr:uid="{00000000-0004-0000-0200-000016000000}"/>
    <hyperlink ref="C296" location="'A. HTT General'!B111" display="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 ref="F300" location="'B2. HTT Public Sector Assets'!B147" display="147 for Public Sector Asset - type of debtor" xr:uid="{00000000-0004-0000-0200-000026000000}"/>
    <hyperlink ref="C244" location="'F1. Sustainable M data'!A1" display="F1. Tab" xr:uid="{00000000-0004-0000-0200-000027000000}"/>
    <hyperlink ref="D244" location="'F2. Sustainable PS data'!A1" display="F2. Tab" xr:uid="{00000000-0004-0000-0200-00002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B43" sqref="B43"/>
    </sheetView>
  </sheetViews>
  <sheetFormatPr defaultColWidth="8.85546875" defaultRowHeight="15" outlineLevelRow="1"/>
  <cols>
    <col min="1" max="1" width="13.85546875" style="107" customWidth="1"/>
    <col min="2" max="2" width="62.85546875" style="107" customWidth="1"/>
    <col min="3" max="3" width="41" style="107" customWidth="1"/>
    <col min="4" max="4" width="40.85546875" style="107" customWidth="1"/>
    <col min="5" max="5" width="6.7109375" style="107" customWidth="1"/>
    <col min="6" max="6" width="41.5703125" style="107" customWidth="1"/>
    <col min="7" max="7" width="41.5703125" style="28" customWidth="1"/>
    <col min="8" max="8" width="8.85546875" style="27" customWidth="1"/>
    <col min="9" max="16384" width="8.85546875" style="27"/>
  </cols>
  <sheetData>
    <row r="1" spans="1:7" ht="31.5" customHeight="1">
      <c r="A1" s="4" t="s">
        <v>716</v>
      </c>
      <c r="B1" s="4"/>
      <c r="C1" s="28"/>
      <c r="D1" s="28"/>
      <c r="E1" s="28"/>
      <c r="F1" s="3" t="s">
        <v>179</v>
      </c>
    </row>
    <row r="2" spans="1:7" ht="15.75" customHeight="1">
      <c r="A2" s="28"/>
      <c r="B2" s="28"/>
      <c r="C2" s="28"/>
      <c r="D2" s="28"/>
      <c r="E2" s="28"/>
      <c r="F2" s="28"/>
    </row>
    <row r="3" spans="1:7" ht="19.5" customHeight="1">
      <c r="A3" s="30"/>
      <c r="B3" s="31" t="s">
        <v>180</v>
      </c>
      <c r="C3" s="108" t="s">
        <v>181</v>
      </c>
      <c r="D3" s="30"/>
      <c r="E3" s="30"/>
      <c r="F3" s="28"/>
      <c r="G3" s="30"/>
    </row>
    <row r="4" spans="1:7" ht="15.75" customHeight="1"/>
    <row r="5" spans="1:7" ht="18.75" customHeight="1">
      <c r="A5" s="32"/>
      <c r="B5" s="33" t="s">
        <v>717</v>
      </c>
      <c r="C5" s="32"/>
      <c r="E5" s="34"/>
      <c r="F5" s="34"/>
    </row>
    <row r="6" spans="1:7">
      <c r="B6" s="36" t="s">
        <v>718</v>
      </c>
    </row>
    <row r="7" spans="1:7">
      <c r="B7" s="35" t="s">
        <v>719</v>
      </c>
    </row>
    <row r="8" spans="1:7" ht="15.75" customHeight="1">
      <c r="B8" s="37" t="s">
        <v>720</v>
      </c>
    </row>
    <row r="9" spans="1:7">
      <c r="B9" s="109"/>
    </row>
    <row r="10" spans="1:7" ht="37.5" customHeight="1">
      <c r="A10" s="38" t="s">
        <v>190</v>
      </c>
      <c r="B10" s="38" t="s">
        <v>718</v>
      </c>
      <c r="C10" s="39"/>
      <c r="D10" s="39"/>
      <c r="E10" s="39"/>
      <c r="F10" s="39"/>
      <c r="G10" s="40"/>
    </row>
    <row r="11" spans="1:7" ht="15" customHeight="1">
      <c r="A11" s="44"/>
      <c r="B11" s="42" t="s">
        <v>721</v>
      </c>
      <c r="C11" s="44" t="s">
        <v>234</v>
      </c>
      <c r="D11" s="44"/>
      <c r="E11" s="44"/>
      <c r="F11" s="44" t="s">
        <v>722</v>
      </c>
      <c r="G11" s="44"/>
    </row>
    <row r="12" spans="1:7">
      <c r="A12" s="110" t="s">
        <v>723</v>
      </c>
      <c r="B12" s="110" t="s">
        <v>724</v>
      </c>
      <c r="C12" s="119">
        <v>3125.1130546499999</v>
      </c>
      <c r="D12" s="112"/>
      <c r="F12" s="128">
        <f>IF($C$15=0,"",IF(C12="[for completion]","",C12/$C$15))</f>
        <v>1</v>
      </c>
    </row>
    <row r="13" spans="1:7">
      <c r="A13" s="110" t="s">
        <v>725</v>
      </c>
      <c r="B13" s="110" t="s">
        <v>726</v>
      </c>
      <c r="C13" s="119">
        <v>0</v>
      </c>
      <c r="D13" s="112"/>
      <c r="F13" s="128">
        <f>IF($C$15=0,"",IF(C13="[for completion]","",C13/$C$15))</f>
        <v>0</v>
      </c>
    </row>
    <row r="14" spans="1:7">
      <c r="A14" s="110" t="s">
        <v>727</v>
      </c>
      <c r="B14" s="110" t="s">
        <v>273</v>
      </c>
      <c r="C14" s="119">
        <v>0</v>
      </c>
      <c r="D14" s="112"/>
      <c r="F14" s="128">
        <f>IF($C$15=0,"",IF(C14="[for completion]","",C14/$C$15))</f>
        <v>0</v>
      </c>
    </row>
    <row r="15" spans="1:7">
      <c r="A15" s="110" t="s">
        <v>728</v>
      </c>
      <c r="B15" s="151" t="s">
        <v>275</v>
      </c>
      <c r="C15" s="139">
        <f>SUM(C12:C14)</f>
        <v>3125.1130546499999</v>
      </c>
      <c r="F15" s="122">
        <f>SUM(F12:F14)</f>
        <v>1</v>
      </c>
    </row>
    <row r="16" spans="1:7" outlineLevel="1">
      <c r="A16" s="110" t="s">
        <v>729</v>
      </c>
      <c r="B16" s="66" t="s">
        <v>730</v>
      </c>
      <c r="C16" s="119">
        <v>0</v>
      </c>
      <c r="D16" s="112"/>
      <c r="E16" s="112"/>
      <c r="F16" s="152">
        <f t="shared" ref="F16:F26" si="0">IF($C$15=0,"",IF(C16="[for completion]","",C16/$C$15))</f>
        <v>0</v>
      </c>
    </row>
    <row r="17" spans="1:7" outlineLevel="1">
      <c r="A17" s="110" t="s">
        <v>731</v>
      </c>
      <c r="B17" s="66" t="s">
        <v>732</v>
      </c>
      <c r="C17" s="119"/>
      <c r="D17" s="112"/>
      <c r="E17" s="112"/>
      <c r="F17" s="152">
        <f t="shared" si="0"/>
        <v>0</v>
      </c>
    </row>
    <row r="18" spans="1:7" outlineLevel="1">
      <c r="A18" s="110" t="s">
        <v>733</v>
      </c>
      <c r="B18" s="49" t="s">
        <v>277</v>
      </c>
      <c r="C18" s="119"/>
      <c r="D18" s="112"/>
      <c r="E18" s="112"/>
      <c r="F18" s="152">
        <f t="shared" si="0"/>
        <v>0</v>
      </c>
    </row>
    <row r="19" spans="1:7" outlineLevel="1">
      <c r="A19" s="110" t="s">
        <v>734</v>
      </c>
      <c r="B19" s="49" t="s">
        <v>277</v>
      </c>
      <c r="C19" s="119"/>
      <c r="D19" s="112"/>
      <c r="E19" s="112"/>
      <c r="F19" s="152">
        <f t="shared" si="0"/>
        <v>0</v>
      </c>
    </row>
    <row r="20" spans="1:7" outlineLevel="1">
      <c r="A20" s="110" t="s">
        <v>735</v>
      </c>
      <c r="B20" s="49" t="s">
        <v>277</v>
      </c>
      <c r="C20" s="119"/>
      <c r="D20" s="112"/>
      <c r="E20" s="112"/>
      <c r="F20" s="152">
        <f t="shared" si="0"/>
        <v>0</v>
      </c>
    </row>
    <row r="21" spans="1:7" outlineLevel="1">
      <c r="A21" s="110" t="s">
        <v>736</v>
      </c>
      <c r="B21" s="49" t="s">
        <v>277</v>
      </c>
      <c r="C21" s="119"/>
      <c r="D21" s="112"/>
      <c r="E21" s="112"/>
      <c r="F21" s="152">
        <f t="shared" si="0"/>
        <v>0</v>
      </c>
    </row>
    <row r="22" spans="1:7" outlineLevel="1">
      <c r="A22" s="110" t="s">
        <v>737</v>
      </c>
      <c r="B22" s="49" t="s">
        <v>277</v>
      </c>
      <c r="C22" s="119"/>
      <c r="D22" s="112"/>
      <c r="E22" s="112"/>
      <c r="F22" s="152">
        <f t="shared" si="0"/>
        <v>0</v>
      </c>
    </row>
    <row r="23" spans="1:7" outlineLevel="1">
      <c r="A23" s="110" t="s">
        <v>738</v>
      </c>
      <c r="B23" s="49" t="s">
        <v>277</v>
      </c>
      <c r="C23" s="119"/>
      <c r="D23" s="112"/>
      <c r="E23" s="112"/>
      <c r="F23" s="152">
        <f t="shared" si="0"/>
        <v>0</v>
      </c>
    </row>
    <row r="24" spans="1:7" outlineLevel="1">
      <c r="A24" s="110" t="s">
        <v>739</v>
      </c>
      <c r="B24" s="49" t="s">
        <v>277</v>
      </c>
      <c r="C24" s="119"/>
      <c r="D24" s="112"/>
      <c r="E24" s="112"/>
      <c r="F24" s="152">
        <f t="shared" si="0"/>
        <v>0</v>
      </c>
    </row>
    <row r="25" spans="1:7" outlineLevel="1">
      <c r="A25" s="110" t="s">
        <v>740</v>
      </c>
      <c r="B25" s="49" t="s">
        <v>277</v>
      </c>
      <c r="C25" s="119"/>
      <c r="D25" s="112"/>
      <c r="E25" s="112"/>
      <c r="F25" s="152">
        <f t="shared" si="0"/>
        <v>0</v>
      </c>
    </row>
    <row r="26" spans="1:7" outlineLevel="1">
      <c r="A26" s="110" t="s">
        <v>741</v>
      </c>
      <c r="B26" s="49" t="s">
        <v>277</v>
      </c>
      <c r="C26" s="132"/>
      <c r="D26" s="153"/>
      <c r="E26" s="153"/>
      <c r="F26" s="152">
        <f t="shared" si="0"/>
        <v>0</v>
      </c>
    </row>
    <row r="27" spans="1:7" ht="15" customHeight="1">
      <c r="A27" s="44"/>
      <c r="B27" s="42" t="s">
        <v>742</v>
      </c>
      <c r="C27" s="44" t="s">
        <v>743</v>
      </c>
      <c r="D27" s="44" t="s">
        <v>744</v>
      </c>
      <c r="E27" s="43"/>
      <c r="F27" s="44" t="s">
        <v>745</v>
      </c>
      <c r="G27" s="44"/>
    </row>
    <row r="28" spans="1:7">
      <c r="A28" s="110" t="s">
        <v>746</v>
      </c>
      <c r="B28" s="110" t="s">
        <v>747</v>
      </c>
      <c r="C28" s="154">
        <v>38469</v>
      </c>
      <c r="D28" s="154">
        <v>0</v>
      </c>
      <c r="E28" s="112"/>
      <c r="F28" s="155">
        <v>38469</v>
      </c>
    </row>
    <row r="29" spans="1:7" outlineLevel="1">
      <c r="A29" s="110" t="s">
        <v>748</v>
      </c>
      <c r="B29" s="41" t="s">
        <v>749</v>
      </c>
      <c r="C29" s="154"/>
      <c r="D29" s="154"/>
      <c r="E29" s="112"/>
      <c r="F29" s="154"/>
    </row>
    <row r="30" spans="1:7" outlineLevel="1">
      <c r="A30" s="110" t="s">
        <v>750</v>
      </c>
      <c r="B30" s="41" t="s">
        <v>751</v>
      </c>
      <c r="C30" s="154"/>
      <c r="D30" s="154"/>
      <c r="E30" s="112"/>
      <c r="F30" s="154"/>
    </row>
    <row r="31" spans="1:7" outlineLevel="1">
      <c r="A31" s="110" t="s">
        <v>752</v>
      </c>
      <c r="B31" s="41"/>
      <c r="C31" s="112"/>
      <c r="D31" s="112"/>
      <c r="E31" s="112"/>
      <c r="F31" s="112"/>
    </row>
    <row r="32" spans="1:7" outlineLevel="1">
      <c r="A32" s="110" t="s">
        <v>753</v>
      </c>
      <c r="B32" s="41"/>
      <c r="C32" s="112"/>
      <c r="D32" s="112"/>
      <c r="E32" s="112"/>
      <c r="F32" s="112"/>
    </row>
    <row r="33" spans="1:7" outlineLevel="1">
      <c r="A33" s="110" t="s">
        <v>754</v>
      </c>
      <c r="B33" s="41"/>
      <c r="C33" s="112"/>
      <c r="D33" s="112"/>
      <c r="E33" s="112"/>
      <c r="F33" s="112"/>
    </row>
    <row r="34" spans="1:7" outlineLevel="1">
      <c r="A34" s="110" t="s">
        <v>755</v>
      </c>
      <c r="B34" s="41"/>
      <c r="C34" s="112"/>
      <c r="D34" s="112"/>
      <c r="E34" s="112"/>
      <c r="F34" s="112"/>
    </row>
    <row r="35" spans="1:7" ht="15" customHeight="1">
      <c r="A35" s="44"/>
      <c r="B35" s="42" t="s">
        <v>756</v>
      </c>
      <c r="C35" s="44" t="s">
        <v>757</v>
      </c>
      <c r="D35" s="44" t="s">
        <v>758</v>
      </c>
      <c r="E35" s="43"/>
      <c r="F35" s="44" t="s">
        <v>722</v>
      </c>
      <c r="G35" s="44"/>
    </row>
    <row r="36" spans="1:7">
      <c r="A36" s="110" t="s">
        <v>759</v>
      </c>
      <c r="B36" s="110" t="s">
        <v>760</v>
      </c>
      <c r="C36" s="121">
        <v>4.5599999999999998E-3</v>
      </c>
      <c r="D36" s="121">
        <v>0</v>
      </c>
      <c r="E36" s="124"/>
      <c r="F36" s="121">
        <v>4.5599999999999998E-3</v>
      </c>
    </row>
    <row r="37" spans="1:7" outlineLevel="1">
      <c r="A37" s="110" t="s">
        <v>761</v>
      </c>
      <c r="B37" s="112"/>
      <c r="C37" s="124"/>
      <c r="D37" s="124"/>
      <c r="E37" s="124"/>
      <c r="F37" s="124"/>
    </row>
    <row r="38" spans="1:7" outlineLevel="1">
      <c r="A38" s="110" t="s">
        <v>762</v>
      </c>
      <c r="B38" s="112"/>
      <c r="C38" s="124"/>
      <c r="D38" s="124"/>
      <c r="E38" s="124"/>
      <c r="F38" s="124"/>
    </row>
    <row r="39" spans="1:7" outlineLevel="1">
      <c r="A39" s="110" t="s">
        <v>763</v>
      </c>
      <c r="B39" s="112"/>
      <c r="C39" s="124"/>
      <c r="D39" s="124"/>
      <c r="E39" s="124"/>
      <c r="F39" s="124"/>
    </row>
    <row r="40" spans="1:7" outlineLevel="1">
      <c r="A40" s="110" t="s">
        <v>764</v>
      </c>
      <c r="B40" s="112"/>
      <c r="C40" s="124"/>
      <c r="D40" s="124"/>
      <c r="E40" s="124"/>
      <c r="F40" s="124"/>
    </row>
    <row r="41" spans="1:7" outlineLevel="1">
      <c r="A41" s="110" t="s">
        <v>765</v>
      </c>
      <c r="B41" s="112"/>
      <c r="C41" s="124"/>
      <c r="D41" s="124"/>
      <c r="E41" s="124"/>
      <c r="F41" s="124"/>
    </row>
    <row r="42" spans="1:7" outlineLevel="1">
      <c r="A42" s="110" t="s">
        <v>766</v>
      </c>
      <c r="B42" s="112"/>
      <c r="C42" s="124"/>
      <c r="D42" s="124"/>
      <c r="E42" s="124"/>
      <c r="F42" s="124"/>
    </row>
    <row r="43" spans="1:7" ht="15" customHeight="1">
      <c r="A43" s="44"/>
      <c r="B43" s="42" t="s">
        <v>767</v>
      </c>
      <c r="C43" s="44" t="s">
        <v>757</v>
      </c>
      <c r="D43" s="44" t="s">
        <v>758</v>
      </c>
      <c r="E43" s="43"/>
      <c r="F43" s="44" t="s">
        <v>722</v>
      </c>
      <c r="G43" s="44"/>
    </row>
    <row r="44" spans="1:7">
      <c r="A44" s="67" t="s">
        <v>768</v>
      </c>
      <c r="B44" s="68" t="s">
        <v>769</v>
      </c>
      <c r="C44" s="156">
        <f>SUM(C45:C71)</f>
        <v>1</v>
      </c>
      <c r="D44" s="156">
        <f>SUM(D45:D71)</f>
        <v>0</v>
      </c>
      <c r="E44" s="156"/>
      <c r="F44" s="156">
        <f>SUM(F45:F71)</f>
        <v>1</v>
      </c>
      <c r="G44" s="107"/>
    </row>
    <row r="45" spans="1:7">
      <c r="A45" s="110" t="s">
        <v>770</v>
      </c>
      <c r="B45" s="110" t="s">
        <v>771</v>
      </c>
      <c r="C45" s="124">
        <v>0</v>
      </c>
      <c r="D45" s="124">
        <v>0</v>
      </c>
      <c r="E45" s="124"/>
      <c r="F45" s="124">
        <v>0</v>
      </c>
      <c r="G45" s="107"/>
    </row>
    <row r="46" spans="1:7">
      <c r="A46" s="110" t="s">
        <v>772</v>
      </c>
      <c r="B46" s="110" t="s">
        <v>773</v>
      </c>
      <c r="C46" s="124">
        <v>0</v>
      </c>
      <c r="D46" s="124">
        <v>0</v>
      </c>
      <c r="E46" s="124"/>
      <c r="F46" s="124">
        <v>0</v>
      </c>
      <c r="G46" s="107"/>
    </row>
    <row r="47" spans="1:7">
      <c r="A47" s="110" t="s">
        <v>774</v>
      </c>
      <c r="B47" s="110" t="s">
        <v>775</v>
      </c>
      <c r="C47" s="124">
        <v>0</v>
      </c>
      <c r="D47" s="124">
        <v>0</v>
      </c>
      <c r="E47" s="124"/>
      <c r="F47" s="124">
        <v>0</v>
      </c>
      <c r="G47" s="107"/>
    </row>
    <row r="48" spans="1:7">
      <c r="A48" s="110" t="s">
        <v>776</v>
      </c>
      <c r="B48" s="110" t="s">
        <v>777</v>
      </c>
      <c r="C48" s="124">
        <v>0</v>
      </c>
      <c r="D48" s="124">
        <v>0</v>
      </c>
      <c r="E48" s="124"/>
      <c r="F48" s="124">
        <v>0</v>
      </c>
      <c r="G48" s="107"/>
    </row>
    <row r="49" spans="1:7">
      <c r="A49" s="110" t="s">
        <v>778</v>
      </c>
      <c r="B49" s="110" t="s">
        <v>779</v>
      </c>
      <c r="C49" s="124">
        <v>0</v>
      </c>
      <c r="D49" s="124">
        <v>0</v>
      </c>
      <c r="E49" s="124"/>
      <c r="F49" s="124">
        <v>0</v>
      </c>
      <c r="G49" s="107"/>
    </row>
    <row r="50" spans="1:7">
      <c r="A50" s="110" t="s">
        <v>780</v>
      </c>
      <c r="B50" s="110" t="s">
        <v>781</v>
      </c>
      <c r="C50" s="124">
        <v>0</v>
      </c>
      <c r="D50" s="124">
        <v>0</v>
      </c>
      <c r="E50" s="124"/>
      <c r="F50" s="124">
        <v>0</v>
      </c>
      <c r="G50" s="107"/>
    </row>
    <row r="51" spans="1:7">
      <c r="A51" s="110" t="s">
        <v>782</v>
      </c>
      <c r="B51" s="110" t="s">
        <v>783</v>
      </c>
      <c r="C51" s="124">
        <v>0</v>
      </c>
      <c r="D51" s="124">
        <v>0</v>
      </c>
      <c r="E51" s="124"/>
      <c r="F51" s="124">
        <v>0</v>
      </c>
      <c r="G51" s="107"/>
    </row>
    <row r="52" spans="1:7">
      <c r="A52" s="110" t="s">
        <v>784</v>
      </c>
      <c r="B52" s="110" t="s">
        <v>785</v>
      </c>
      <c r="C52" s="124">
        <v>0</v>
      </c>
      <c r="D52" s="124">
        <v>0</v>
      </c>
      <c r="E52" s="124"/>
      <c r="F52" s="124">
        <v>0</v>
      </c>
      <c r="G52" s="107"/>
    </row>
    <row r="53" spans="1:7">
      <c r="A53" s="110" t="s">
        <v>786</v>
      </c>
      <c r="B53" s="110" t="s">
        <v>163</v>
      </c>
      <c r="C53" s="121">
        <v>1</v>
      </c>
      <c r="D53" s="124">
        <v>0</v>
      </c>
      <c r="E53" s="124"/>
      <c r="F53" s="121">
        <v>1</v>
      </c>
      <c r="G53" s="107"/>
    </row>
    <row r="54" spans="1:7">
      <c r="A54" s="110" t="s">
        <v>787</v>
      </c>
      <c r="B54" s="110" t="s">
        <v>788</v>
      </c>
      <c r="C54" s="124">
        <v>0</v>
      </c>
      <c r="D54" s="124">
        <v>0</v>
      </c>
      <c r="E54" s="124"/>
      <c r="F54" s="124">
        <v>0</v>
      </c>
      <c r="G54" s="107"/>
    </row>
    <row r="55" spans="1:7">
      <c r="A55" s="110" t="s">
        <v>789</v>
      </c>
      <c r="B55" s="110" t="s">
        <v>790</v>
      </c>
      <c r="C55" s="124">
        <v>0</v>
      </c>
      <c r="D55" s="124">
        <v>0</v>
      </c>
      <c r="E55" s="124"/>
      <c r="F55" s="124">
        <v>0</v>
      </c>
      <c r="G55" s="107"/>
    </row>
    <row r="56" spans="1:7">
      <c r="A56" s="110" t="s">
        <v>791</v>
      </c>
      <c r="B56" s="110" t="s">
        <v>792</v>
      </c>
      <c r="C56" s="124">
        <v>0</v>
      </c>
      <c r="D56" s="124">
        <v>0</v>
      </c>
      <c r="E56" s="124"/>
      <c r="F56" s="124">
        <v>0</v>
      </c>
      <c r="G56" s="107"/>
    </row>
    <row r="57" spans="1:7">
      <c r="A57" s="110" t="s">
        <v>793</v>
      </c>
      <c r="B57" s="110" t="s">
        <v>794</v>
      </c>
      <c r="C57" s="124">
        <v>0</v>
      </c>
      <c r="D57" s="124">
        <v>0</v>
      </c>
      <c r="E57" s="124"/>
      <c r="F57" s="124">
        <v>0</v>
      </c>
      <c r="G57" s="107"/>
    </row>
    <row r="58" spans="1:7">
      <c r="A58" s="110" t="s">
        <v>795</v>
      </c>
      <c r="B58" s="110" t="s">
        <v>796</v>
      </c>
      <c r="C58" s="124">
        <v>0</v>
      </c>
      <c r="D58" s="124">
        <v>0</v>
      </c>
      <c r="E58" s="124"/>
      <c r="F58" s="124">
        <v>0</v>
      </c>
      <c r="G58" s="107"/>
    </row>
    <row r="59" spans="1:7">
      <c r="A59" s="110" t="s">
        <v>797</v>
      </c>
      <c r="B59" s="110" t="s">
        <v>798</v>
      </c>
      <c r="C59" s="124">
        <v>0</v>
      </c>
      <c r="D59" s="124">
        <v>0</v>
      </c>
      <c r="E59" s="124"/>
      <c r="F59" s="124">
        <v>0</v>
      </c>
      <c r="G59" s="107"/>
    </row>
    <row r="60" spans="1:7">
      <c r="A60" s="110" t="s">
        <v>799</v>
      </c>
      <c r="B60" s="110" t="s">
        <v>800</v>
      </c>
      <c r="C60" s="124">
        <v>0</v>
      </c>
      <c r="D60" s="124">
        <v>0</v>
      </c>
      <c r="E60" s="124"/>
      <c r="F60" s="124">
        <v>0</v>
      </c>
      <c r="G60" s="107"/>
    </row>
    <row r="61" spans="1:7">
      <c r="A61" s="110" t="s">
        <v>801</v>
      </c>
      <c r="B61" s="110" t="s">
        <v>802</v>
      </c>
      <c r="C61" s="124">
        <v>0</v>
      </c>
      <c r="D61" s="124">
        <v>0</v>
      </c>
      <c r="E61" s="124"/>
      <c r="F61" s="124">
        <v>0</v>
      </c>
      <c r="G61" s="107"/>
    </row>
    <row r="62" spans="1:7">
      <c r="A62" s="110" t="s">
        <v>803</v>
      </c>
      <c r="B62" s="110" t="s">
        <v>804</v>
      </c>
      <c r="C62" s="124">
        <v>0</v>
      </c>
      <c r="D62" s="124">
        <v>0</v>
      </c>
      <c r="E62" s="124"/>
      <c r="F62" s="124">
        <v>0</v>
      </c>
      <c r="G62" s="107"/>
    </row>
    <row r="63" spans="1:7">
      <c r="A63" s="110" t="s">
        <v>805</v>
      </c>
      <c r="B63" s="110" t="s">
        <v>806</v>
      </c>
      <c r="C63" s="124">
        <v>0</v>
      </c>
      <c r="D63" s="124">
        <v>0</v>
      </c>
      <c r="E63" s="124"/>
      <c r="F63" s="124">
        <v>0</v>
      </c>
      <c r="G63" s="107"/>
    </row>
    <row r="64" spans="1:7">
      <c r="A64" s="110" t="s">
        <v>807</v>
      </c>
      <c r="B64" s="110" t="s">
        <v>808</v>
      </c>
      <c r="C64" s="124">
        <v>0</v>
      </c>
      <c r="D64" s="124">
        <v>0</v>
      </c>
      <c r="E64" s="124"/>
      <c r="F64" s="124">
        <v>0</v>
      </c>
      <c r="G64" s="107"/>
    </row>
    <row r="65" spans="1:7">
      <c r="A65" s="110" t="s">
        <v>809</v>
      </c>
      <c r="B65" s="110" t="s">
        <v>810</v>
      </c>
      <c r="C65" s="124">
        <v>0</v>
      </c>
      <c r="D65" s="124">
        <v>0</v>
      </c>
      <c r="E65" s="124"/>
      <c r="F65" s="124">
        <v>0</v>
      </c>
      <c r="G65" s="107"/>
    </row>
    <row r="66" spans="1:7">
      <c r="A66" s="110" t="s">
        <v>811</v>
      </c>
      <c r="B66" s="110" t="s">
        <v>812</v>
      </c>
      <c r="C66" s="124">
        <v>0</v>
      </c>
      <c r="D66" s="124">
        <v>0</v>
      </c>
      <c r="E66" s="124"/>
      <c r="F66" s="124">
        <v>0</v>
      </c>
      <c r="G66" s="107"/>
    </row>
    <row r="67" spans="1:7">
      <c r="A67" s="110" t="s">
        <v>813</v>
      </c>
      <c r="B67" s="110" t="s">
        <v>814</v>
      </c>
      <c r="C67" s="124">
        <v>0</v>
      </c>
      <c r="D67" s="124">
        <v>0</v>
      </c>
      <c r="E67" s="124"/>
      <c r="F67" s="124">
        <v>0</v>
      </c>
      <c r="G67" s="107"/>
    </row>
    <row r="68" spans="1:7">
      <c r="A68" s="110" t="s">
        <v>815</v>
      </c>
      <c r="B68" s="110" t="s">
        <v>816</v>
      </c>
      <c r="C68" s="124">
        <v>0</v>
      </c>
      <c r="D68" s="124">
        <v>0</v>
      </c>
      <c r="E68" s="124"/>
      <c r="F68" s="124">
        <v>0</v>
      </c>
      <c r="G68" s="107"/>
    </row>
    <row r="69" spans="1:7">
      <c r="A69" s="110" t="s">
        <v>817</v>
      </c>
      <c r="B69" s="110" t="s">
        <v>818</v>
      </c>
      <c r="C69" s="124">
        <v>0</v>
      </c>
      <c r="D69" s="124">
        <v>0</v>
      </c>
      <c r="E69" s="124"/>
      <c r="F69" s="124">
        <v>0</v>
      </c>
      <c r="G69" s="107"/>
    </row>
    <row r="70" spans="1:7">
      <c r="A70" s="110" t="s">
        <v>819</v>
      </c>
      <c r="B70" s="110" t="s">
        <v>820</v>
      </c>
      <c r="C70" s="124">
        <v>0</v>
      </c>
      <c r="D70" s="124">
        <v>0</v>
      </c>
      <c r="E70" s="124"/>
      <c r="F70" s="124">
        <v>0</v>
      </c>
      <c r="G70" s="107"/>
    </row>
    <row r="71" spans="1:7">
      <c r="A71" s="110" t="s">
        <v>821</v>
      </c>
      <c r="B71" s="110" t="s">
        <v>822</v>
      </c>
      <c r="C71" s="124">
        <v>0</v>
      </c>
      <c r="D71" s="124">
        <v>0</v>
      </c>
      <c r="E71" s="124"/>
      <c r="F71" s="124">
        <v>0</v>
      </c>
      <c r="G71" s="107"/>
    </row>
    <row r="72" spans="1:7">
      <c r="A72" s="67" t="s">
        <v>823</v>
      </c>
      <c r="B72" s="68" t="s">
        <v>475</v>
      </c>
      <c r="C72" s="156">
        <f>SUM(C73:C75)</f>
        <v>0</v>
      </c>
      <c r="D72" s="156">
        <f>SUM(D73:D75)</f>
        <v>0</v>
      </c>
      <c r="E72" s="156"/>
      <c r="F72" s="156">
        <f>SUM(F73:F75)</f>
        <v>0</v>
      </c>
      <c r="G72" s="107"/>
    </row>
    <row r="73" spans="1:7">
      <c r="A73" s="110" t="s">
        <v>824</v>
      </c>
      <c r="B73" s="110" t="s">
        <v>825</v>
      </c>
      <c r="C73" s="124">
        <v>0</v>
      </c>
      <c r="D73" s="124">
        <v>0</v>
      </c>
      <c r="E73" s="124"/>
      <c r="F73" s="124">
        <v>0</v>
      </c>
      <c r="G73" s="107"/>
    </row>
    <row r="74" spans="1:7">
      <c r="A74" s="110" t="s">
        <v>826</v>
      </c>
      <c r="B74" s="110" t="s">
        <v>827</v>
      </c>
      <c r="C74" s="124">
        <v>0</v>
      </c>
      <c r="D74" s="124">
        <v>0</v>
      </c>
      <c r="E74" s="124"/>
      <c r="F74" s="124">
        <v>0</v>
      </c>
      <c r="G74" s="107"/>
    </row>
    <row r="75" spans="1:7">
      <c r="A75" s="110" t="s">
        <v>828</v>
      </c>
      <c r="B75" s="110" t="s">
        <v>829</v>
      </c>
      <c r="C75" s="124">
        <v>0</v>
      </c>
      <c r="D75" s="124">
        <v>0</v>
      </c>
      <c r="E75" s="124"/>
      <c r="F75" s="124">
        <v>0</v>
      </c>
      <c r="G75" s="107"/>
    </row>
    <row r="76" spans="1:7">
      <c r="A76" s="67" t="s">
        <v>830</v>
      </c>
      <c r="B76" s="68" t="s">
        <v>273</v>
      </c>
      <c r="C76" s="156">
        <f>SUM(C77:C87)</f>
        <v>0</v>
      </c>
      <c r="D76" s="156">
        <f>SUM(D77:D87)</f>
        <v>0</v>
      </c>
      <c r="E76" s="156"/>
      <c r="F76" s="156">
        <f>SUM(F77:F87)</f>
        <v>0</v>
      </c>
      <c r="G76" s="107"/>
    </row>
    <row r="77" spans="1:7">
      <c r="A77" s="110" t="s">
        <v>831</v>
      </c>
      <c r="B77" s="118" t="s">
        <v>477</v>
      </c>
      <c r="C77" s="124">
        <v>0</v>
      </c>
      <c r="D77" s="124">
        <v>0</v>
      </c>
      <c r="E77" s="124"/>
      <c r="F77" s="124">
        <v>0</v>
      </c>
      <c r="G77" s="107"/>
    </row>
    <row r="78" spans="1:7">
      <c r="A78" s="110" t="s">
        <v>832</v>
      </c>
      <c r="B78" s="110" t="s">
        <v>479</v>
      </c>
      <c r="C78" s="124">
        <v>0</v>
      </c>
      <c r="D78" s="124">
        <v>0</v>
      </c>
      <c r="E78" s="124"/>
      <c r="F78" s="124">
        <v>0</v>
      </c>
      <c r="G78" s="107"/>
    </row>
    <row r="79" spans="1:7">
      <c r="A79" s="110" t="s">
        <v>833</v>
      </c>
      <c r="B79" s="118" t="s">
        <v>481</v>
      </c>
      <c r="C79" s="124">
        <v>0</v>
      </c>
      <c r="D79" s="124">
        <v>0</v>
      </c>
      <c r="E79" s="124"/>
      <c r="F79" s="124">
        <v>0</v>
      </c>
      <c r="G79" s="107"/>
    </row>
    <row r="80" spans="1:7">
      <c r="A80" s="110" t="s">
        <v>834</v>
      </c>
      <c r="B80" s="118" t="s">
        <v>483</v>
      </c>
      <c r="C80" s="124">
        <v>0</v>
      </c>
      <c r="D80" s="124">
        <v>0</v>
      </c>
      <c r="E80" s="124"/>
      <c r="F80" s="124">
        <v>0</v>
      </c>
      <c r="G80" s="107"/>
    </row>
    <row r="81" spans="1:7">
      <c r="A81" s="110" t="s">
        <v>835</v>
      </c>
      <c r="B81" s="118" t="s">
        <v>485</v>
      </c>
      <c r="C81" s="124">
        <v>0</v>
      </c>
      <c r="D81" s="124">
        <v>0</v>
      </c>
      <c r="E81" s="124"/>
      <c r="F81" s="124">
        <v>0</v>
      </c>
      <c r="G81" s="107"/>
    </row>
    <row r="82" spans="1:7">
      <c r="A82" s="110" t="s">
        <v>836</v>
      </c>
      <c r="B82" s="118" t="s">
        <v>487</v>
      </c>
      <c r="C82" s="124">
        <v>0</v>
      </c>
      <c r="D82" s="124">
        <v>0</v>
      </c>
      <c r="E82" s="124"/>
      <c r="F82" s="124">
        <v>0</v>
      </c>
      <c r="G82" s="107"/>
    </row>
    <row r="83" spans="1:7">
      <c r="A83" s="110" t="s">
        <v>837</v>
      </c>
      <c r="B83" s="118" t="s">
        <v>489</v>
      </c>
      <c r="C83" s="124">
        <v>0</v>
      </c>
      <c r="D83" s="124">
        <v>0</v>
      </c>
      <c r="E83" s="124"/>
      <c r="F83" s="124">
        <v>0</v>
      </c>
      <c r="G83" s="107"/>
    </row>
    <row r="84" spans="1:7">
      <c r="A84" s="110" t="s">
        <v>838</v>
      </c>
      <c r="B84" s="118" t="s">
        <v>491</v>
      </c>
      <c r="C84" s="124">
        <v>0</v>
      </c>
      <c r="D84" s="124">
        <v>0</v>
      </c>
      <c r="E84" s="124"/>
      <c r="F84" s="124">
        <v>0</v>
      </c>
      <c r="G84" s="107"/>
    </row>
    <row r="85" spans="1:7">
      <c r="A85" s="110" t="s">
        <v>839</v>
      </c>
      <c r="B85" s="118" t="s">
        <v>493</v>
      </c>
      <c r="C85" s="124">
        <v>0</v>
      </c>
      <c r="D85" s="124">
        <v>0</v>
      </c>
      <c r="E85" s="124"/>
      <c r="F85" s="124">
        <v>0</v>
      </c>
      <c r="G85" s="107"/>
    </row>
    <row r="86" spans="1:7">
      <c r="A86" s="110" t="s">
        <v>840</v>
      </c>
      <c r="B86" s="118" t="s">
        <v>495</v>
      </c>
      <c r="C86" s="124">
        <v>0</v>
      </c>
      <c r="D86" s="124">
        <v>0</v>
      </c>
      <c r="E86" s="124"/>
      <c r="F86" s="124">
        <v>0</v>
      </c>
      <c r="G86" s="107"/>
    </row>
    <row r="87" spans="1:7">
      <c r="A87" s="110" t="s">
        <v>841</v>
      </c>
      <c r="B87" s="118" t="s">
        <v>273</v>
      </c>
      <c r="C87" s="124">
        <v>0</v>
      </c>
      <c r="D87" s="124">
        <v>0</v>
      </c>
      <c r="E87" s="124"/>
      <c r="F87" s="124">
        <v>0</v>
      </c>
      <c r="G87" s="107"/>
    </row>
    <row r="88" spans="1:7" outlineLevel="1">
      <c r="A88" s="110" t="s">
        <v>842</v>
      </c>
      <c r="B88" s="80" t="s">
        <v>277</v>
      </c>
      <c r="C88" s="124"/>
      <c r="D88" s="124"/>
      <c r="E88" s="124"/>
      <c r="F88" s="124"/>
      <c r="G88" s="107"/>
    </row>
    <row r="89" spans="1:7" outlineLevel="1">
      <c r="A89" s="110" t="s">
        <v>843</v>
      </c>
      <c r="B89" s="80" t="s">
        <v>277</v>
      </c>
      <c r="C89" s="124"/>
      <c r="D89" s="124"/>
      <c r="E89" s="124"/>
      <c r="F89" s="124"/>
      <c r="G89" s="107"/>
    </row>
    <row r="90" spans="1:7" outlineLevel="1">
      <c r="A90" s="110" t="s">
        <v>844</v>
      </c>
      <c r="B90" s="80" t="s">
        <v>277</v>
      </c>
      <c r="C90" s="124"/>
      <c r="D90" s="124"/>
      <c r="E90" s="124"/>
      <c r="F90" s="124"/>
      <c r="G90" s="107"/>
    </row>
    <row r="91" spans="1:7" outlineLevel="1">
      <c r="A91" s="110" t="s">
        <v>845</v>
      </c>
      <c r="B91" s="80" t="s">
        <v>277</v>
      </c>
      <c r="C91" s="124"/>
      <c r="D91" s="124"/>
      <c r="E91" s="124"/>
      <c r="F91" s="124"/>
      <c r="G91" s="107"/>
    </row>
    <row r="92" spans="1:7" outlineLevel="1">
      <c r="A92" s="110" t="s">
        <v>846</v>
      </c>
      <c r="B92" s="80" t="s">
        <v>277</v>
      </c>
      <c r="C92" s="124"/>
      <c r="D92" s="124"/>
      <c r="E92" s="124"/>
      <c r="F92" s="124"/>
      <c r="G92" s="107"/>
    </row>
    <row r="93" spans="1:7" outlineLevel="1">
      <c r="A93" s="110" t="s">
        <v>847</v>
      </c>
      <c r="B93" s="80" t="s">
        <v>277</v>
      </c>
      <c r="C93" s="124"/>
      <c r="D93" s="124"/>
      <c r="E93" s="124"/>
      <c r="F93" s="124"/>
      <c r="G93" s="107"/>
    </row>
    <row r="94" spans="1:7" outlineLevel="1">
      <c r="A94" s="110" t="s">
        <v>848</v>
      </c>
      <c r="B94" s="80" t="s">
        <v>277</v>
      </c>
      <c r="C94" s="124"/>
      <c r="D94" s="124"/>
      <c r="E94" s="124"/>
      <c r="F94" s="124"/>
      <c r="G94" s="107"/>
    </row>
    <row r="95" spans="1:7" outlineLevel="1">
      <c r="A95" s="110" t="s">
        <v>849</v>
      </c>
      <c r="B95" s="80" t="s">
        <v>277</v>
      </c>
      <c r="C95" s="124"/>
      <c r="D95" s="124"/>
      <c r="E95" s="124"/>
      <c r="F95" s="124"/>
      <c r="G95" s="107"/>
    </row>
    <row r="96" spans="1:7" outlineLevel="1">
      <c r="A96" s="110" t="s">
        <v>850</v>
      </c>
      <c r="B96" s="80" t="s">
        <v>277</v>
      </c>
      <c r="C96" s="124"/>
      <c r="D96" s="124"/>
      <c r="E96" s="124"/>
      <c r="F96" s="124"/>
      <c r="G96" s="107"/>
    </row>
    <row r="97" spans="1:7" outlineLevel="1">
      <c r="A97" s="110" t="s">
        <v>851</v>
      </c>
      <c r="B97" s="80" t="s">
        <v>277</v>
      </c>
      <c r="C97" s="124"/>
      <c r="D97" s="124"/>
      <c r="E97" s="124"/>
      <c r="F97" s="124"/>
      <c r="G97" s="107"/>
    </row>
    <row r="98" spans="1:7" ht="15" customHeight="1">
      <c r="A98" s="44"/>
      <c r="B98" s="55" t="s">
        <v>852</v>
      </c>
      <c r="C98" s="44" t="s">
        <v>757</v>
      </c>
      <c r="D98" s="44" t="s">
        <v>758</v>
      </c>
      <c r="E98" s="43"/>
      <c r="F98" s="44" t="s">
        <v>722</v>
      </c>
      <c r="G98" s="44"/>
    </row>
    <row r="99" spans="1:7">
      <c r="A99" s="67" t="s">
        <v>853</v>
      </c>
      <c r="B99" s="68" t="s">
        <v>854</v>
      </c>
      <c r="C99" s="157">
        <v>6.9999999999999994E-5</v>
      </c>
      <c r="D99" s="156">
        <f>SUM(D100:D148)</f>
        <v>0</v>
      </c>
      <c r="E99" s="156"/>
      <c r="F99" s="157">
        <v>6.9999999999999994E-5</v>
      </c>
      <c r="G99" s="107"/>
    </row>
    <row r="100" spans="1:7">
      <c r="A100" s="110" t="s">
        <v>855</v>
      </c>
      <c r="B100" s="144" t="s">
        <v>856</v>
      </c>
      <c r="C100" s="121">
        <v>5.1720000000000002E-2</v>
      </c>
      <c r="D100" s="124">
        <v>0</v>
      </c>
      <c r="E100" s="124"/>
      <c r="F100" s="121">
        <v>5.1720000000000002E-2</v>
      </c>
      <c r="G100" s="107"/>
    </row>
    <row r="101" spans="1:7">
      <c r="A101" s="110" t="s">
        <v>857</v>
      </c>
      <c r="B101" s="144" t="s">
        <v>858</v>
      </c>
      <c r="C101" s="121">
        <v>6.5300000000000002E-3</v>
      </c>
      <c r="D101" s="124">
        <v>0</v>
      </c>
      <c r="E101" s="124"/>
      <c r="F101" s="121">
        <v>6.5300000000000002E-3</v>
      </c>
      <c r="G101" s="107"/>
    </row>
    <row r="102" spans="1:7">
      <c r="A102" s="110" t="s">
        <v>859</v>
      </c>
      <c r="B102" s="144" t="s">
        <v>860</v>
      </c>
      <c r="C102" s="121">
        <v>1.3140000000000001E-2</v>
      </c>
      <c r="D102" s="124">
        <v>0</v>
      </c>
      <c r="E102" s="124"/>
      <c r="F102" s="121">
        <v>1.3140000000000001E-2</v>
      </c>
      <c r="G102" s="107"/>
    </row>
    <row r="103" spans="1:7">
      <c r="A103" s="110" t="s">
        <v>861</v>
      </c>
      <c r="B103" s="144" t="s">
        <v>862</v>
      </c>
      <c r="C103" s="121">
        <v>0</v>
      </c>
      <c r="D103" s="124">
        <v>0</v>
      </c>
      <c r="E103" s="124"/>
      <c r="F103" s="121">
        <v>0</v>
      </c>
      <c r="G103" s="107"/>
    </row>
    <row r="104" spans="1:7">
      <c r="A104" s="110" t="s">
        <v>863</v>
      </c>
      <c r="B104" s="144" t="s">
        <v>864</v>
      </c>
      <c r="C104" s="121">
        <v>6.9899999999999997E-3</v>
      </c>
      <c r="D104" s="124">
        <v>0</v>
      </c>
      <c r="E104" s="124"/>
      <c r="F104" s="121">
        <v>6.9899999999999997E-3</v>
      </c>
      <c r="G104" s="107"/>
    </row>
    <row r="105" spans="1:7">
      <c r="A105" s="110" t="s">
        <v>865</v>
      </c>
      <c r="B105" s="144" t="s">
        <v>866</v>
      </c>
      <c r="C105" s="121">
        <v>2.3949999999999999E-2</v>
      </c>
      <c r="D105" s="124">
        <v>0</v>
      </c>
      <c r="E105" s="124"/>
      <c r="F105" s="121">
        <v>2.3949999999999999E-2</v>
      </c>
      <c r="G105" s="107"/>
    </row>
    <row r="106" spans="1:7">
      <c r="A106" s="110" t="s">
        <v>867</v>
      </c>
      <c r="B106" s="144" t="s">
        <v>868</v>
      </c>
      <c r="C106" s="121">
        <v>1.8519999999999998E-2</v>
      </c>
      <c r="D106" s="124">
        <v>0</v>
      </c>
      <c r="E106" s="124"/>
      <c r="F106" s="121">
        <v>1.8519999999999998E-2</v>
      </c>
      <c r="G106" s="107"/>
    </row>
    <row r="107" spans="1:7">
      <c r="A107" s="110" t="s">
        <v>869</v>
      </c>
      <c r="B107" s="144" t="s">
        <v>870</v>
      </c>
      <c r="C107" s="121">
        <v>2.393E-2</v>
      </c>
      <c r="D107" s="124">
        <v>0</v>
      </c>
      <c r="E107" s="124"/>
      <c r="F107" s="121">
        <v>2.393E-2</v>
      </c>
      <c r="G107" s="107"/>
    </row>
    <row r="108" spans="1:7">
      <c r="A108" s="110" t="s">
        <v>871</v>
      </c>
      <c r="B108" s="144" t="s">
        <v>872</v>
      </c>
      <c r="C108" s="121">
        <v>1.966E-2</v>
      </c>
      <c r="D108" s="124">
        <v>0</v>
      </c>
      <c r="E108" s="124"/>
      <c r="F108" s="121">
        <v>1.966E-2</v>
      </c>
      <c r="G108" s="107"/>
    </row>
    <row r="109" spans="1:7">
      <c r="A109" s="110" t="s">
        <v>873</v>
      </c>
      <c r="B109" s="144" t="s">
        <v>874</v>
      </c>
      <c r="C109" s="121">
        <v>6.4600000000000005E-2</v>
      </c>
      <c r="D109" s="124">
        <v>0</v>
      </c>
      <c r="E109" s="124"/>
      <c r="F109" s="121">
        <v>6.4600000000000005E-2</v>
      </c>
      <c r="G109" s="107"/>
    </row>
    <row r="110" spans="1:7">
      <c r="A110" s="110" t="s">
        <v>875</v>
      </c>
      <c r="B110" s="144" t="s">
        <v>876</v>
      </c>
      <c r="C110" s="121">
        <v>1.915E-2</v>
      </c>
      <c r="D110" s="124">
        <v>0</v>
      </c>
      <c r="E110" s="124"/>
      <c r="F110" s="121">
        <v>1.915E-2</v>
      </c>
      <c r="G110" s="107"/>
    </row>
    <row r="111" spans="1:7">
      <c r="A111" s="110" t="s">
        <v>877</v>
      </c>
      <c r="B111" s="144" t="s">
        <v>878</v>
      </c>
      <c r="C111" s="121">
        <v>2.896E-2</v>
      </c>
      <c r="D111" s="124">
        <v>0</v>
      </c>
      <c r="E111" s="124"/>
      <c r="F111" s="121">
        <v>2.896E-2</v>
      </c>
      <c r="G111" s="107"/>
    </row>
    <row r="112" spans="1:7">
      <c r="A112" s="110" t="s">
        <v>879</v>
      </c>
      <c r="B112" s="144" t="s">
        <v>880</v>
      </c>
      <c r="C112" s="121">
        <v>0.10152</v>
      </c>
      <c r="D112" s="124">
        <v>0</v>
      </c>
      <c r="E112" s="124"/>
      <c r="F112" s="121">
        <v>0.10152</v>
      </c>
      <c r="G112" s="107"/>
    </row>
    <row r="113" spans="1:7">
      <c r="A113" s="110" t="s">
        <v>881</v>
      </c>
      <c r="B113" s="144" t="s">
        <v>882</v>
      </c>
      <c r="C113" s="121">
        <v>3.7999999999999999E-2</v>
      </c>
      <c r="D113" s="124">
        <v>0</v>
      </c>
      <c r="E113" s="124"/>
      <c r="F113" s="121">
        <v>3.7999999999999999E-2</v>
      </c>
      <c r="G113" s="107"/>
    </row>
    <row r="114" spans="1:7">
      <c r="A114" s="110" t="s">
        <v>883</v>
      </c>
      <c r="B114" s="144" t="s">
        <v>884</v>
      </c>
      <c r="C114" s="121">
        <v>1.521E-2</v>
      </c>
      <c r="D114" s="124">
        <v>0</v>
      </c>
      <c r="E114" s="124"/>
      <c r="F114" s="121">
        <v>1.521E-2</v>
      </c>
      <c r="G114" s="107"/>
    </row>
    <row r="115" spans="1:7">
      <c r="A115" s="110" t="s">
        <v>885</v>
      </c>
      <c r="B115" s="144" t="s">
        <v>886</v>
      </c>
      <c r="C115" s="121">
        <v>1.2919999999999999E-2</v>
      </c>
      <c r="D115" s="124">
        <v>0</v>
      </c>
      <c r="E115" s="124"/>
      <c r="F115" s="121">
        <v>1.2919999999999999E-2</v>
      </c>
      <c r="G115" s="107"/>
    </row>
    <row r="116" spans="1:7">
      <c r="A116" s="110" t="s">
        <v>887</v>
      </c>
      <c r="B116" s="144" t="s">
        <v>888</v>
      </c>
      <c r="C116" s="121">
        <v>1.444E-2</v>
      </c>
      <c r="D116" s="124">
        <v>0</v>
      </c>
      <c r="E116" s="124"/>
      <c r="F116" s="121">
        <v>1.444E-2</v>
      </c>
      <c r="G116" s="107"/>
    </row>
    <row r="117" spans="1:7">
      <c r="A117" s="110" t="s">
        <v>889</v>
      </c>
      <c r="B117" s="144" t="s">
        <v>890</v>
      </c>
      <c r="C117" s="121">
        <v>0.45934999999999998</v>
      </c>
      <c r="D117" s="124">
        <v>0</v>
      </c>
      <c r="E117" s="124"/>
      <c r="F117" s="121">
        <v>0.45934999999999998</v>
      </c>
      <c r="G117" s="107"/>
    </row>
    <row r="118" spans="1:7">
      <c r="A118" s="110" t="s">
        <v>891</v>
      </c>
      <c r="B118" s="144" t="s">
        <v>892</v>
      </c>
      <c r="C118" s="121">
        <v>8.1040000000000001E-2</v>
      </c>
      <c r="D118" s="124">
        <v>0</v>
      </c>
      <c r="E118" s="124"/>
      <c r="F118" s="121">
        <v>8.1040000000000001E-2</v>
      </c>
      <c r="G118" s="107"/>
    </row>
    <row r="119" spans="1:7">
      <c r="A119" s="110" t="s">
        <v>893</v>
      </c>
      <c r="B119" s="144" t="s">
        <v>894</v>
      </c>
      <c r="C119" s="124">
        <v>0</v>
      </c>
      <c r="D119" s="124">
        <v>0</v>
      </c>
      <c r="E119" s="124"/>
      <c r="F119" s="124">
        <v>0</v>
      </c>
      <c r="G119" s="107"/>
    </row>
    <row r="120" spans="1:7">
      <c r="A120" s="110" t="s">
        <v>895</v>
      </c>
      <c r="B120" s="144" t="s">
        <v>894</v>
      </c>
      <c r="C120" s="124">
        <v>0</v>
      </c>
      <c r="D120" s="124">
        <v>0</v>
      </c>
      <c r="E120" s="124"/>
      <c r="F120" s="124">
        <v>0</v>
      </c>
      <c r="G120" s="107"/>
    </row>
    <row r="121" spans="1:7">
      <c r="A121" s="110" t="s">
        <v>896</v>
      </c>
      <c r="B121" s="144" t="s">
        <v>894</v>
      </c>
      <c r="C121" s="124">
        <v>0</v>
      </c>
      <c r="D121" s="124">
        <v>0</v>
      </c>
      <c r="E121" s="124"/>
      <c r="F121" s="124">
        <v>0</v>
      </c>
      <c r="G121" s="107"/>
    </row>
    <row r="122" spans="1:7">
      <c r="A122" s="110" t="s">
        <v>897</v>
      </c>
      <c r="B122" s="144" t="s">
        <v>894</v>
      </c>
      <c r="C122" s="124">
        <v>0</v>
      </c>
      <c r="D122" s="124">
        <v>0</v>
      </c>
      <c r="E122" s="124"/>
      <c r="F122" s="124">
        <v>0</v>
      </c>
      <c r="G122" s="107"/>
    </row>
    <row r="123" spans="1:7">
      <c r="A123" s="110" t="s">
        <v>898</v>
      </c>
      <c r="B123" s="144" t="s">
        <v>894</v>
      </c>
      <c r="C123" s="124">
        <v>0</v>
      </c>
      <c r="D123" s="124">
        <v>0</v>
      </c>
      <c r="E123" s="124"/>
      <c r="F123" s="124">
        <v>0</v>
      </c>
      <c r="G123" s="107"/>
    </row>
    <row r="124" spans="1:7">
      <c r="A124" s="110" t="s">
        <v>899</v>
      </c>
      <c r="B124" s="144" t="s">
        <v>894</v>
      </c>
      <c r="C124" s="124">
        <v>0</v>
      </c>
      <c r="D124" s="124">
        <v>0</v>
      </c>
      <c r="E124" s="124"/>
      <c r="F124" s="124">
        <v>0</v>
      </c>
      <c r="G124" s="107"/>
    </row>
    <row r="125" spans="1:7">
      <c r="A125" s="110" t="s">
        <v>900</v>
      </c>
      <c r="B125" s="144" t="s">
        <v>894</v>
      </c>
      <c r="C125" s="124">
        <v>0</v>
      </c>
      <c r="D125" s="124">
        <v>0</v>
      </c>
      <c r="E125" s="124"/>
      <c r="F125" s="124">
        <v>0</v>
      </c>
      <c r="G125" s="107"/>
    </row>
    <row r="126" spans="1:7">
      <c r="A126" s="110" t="s">
        <v>901</v>
      </c>
      <c r="B126" s="144" t="s">
        <v>894</v>
      </c>
      <c r="C126" s="124">
        <v>0</v>
      </c>
      <c r="D126" s="124">
        <v>0</v>
      </c>
      <c r="E126" s="124"/>
      <c r="F126" s="124">
        <v>0</v>
      </c>
      <c r="G126" s="107"/>
    </row>
    <row r="127" spans="1:7">
      <c r="A127" s="110" t="s">
        <v>902</v>
      </c>
      <c r="B127" s="144" t="s">
        <v>894</v>
      </c>
      <c r="C127" s="124">
        <v>0</v>
      </c>
      <c r="D127" s="124">
        <v>0</v>
      </c>
      <c r="E127" s="124"/>
      <c r="F127" s="124">
        <v>0</v>
      </c>
      <c r="G127" s="107"/>
    </row>
    <row r="128" spans="1:7">
      <c r="A128" s="110" t="s">
        <v>903</v>
      </c>
      <c r="B128" s="144" t="s">
        <v>894</v>
      </c>
      <c r="C128" s="124">
        <v>0</v>
      </c>
      <c r="D128" s="124">
        <v>0</v>
      </c>
      <c r="E128" s="124"/>
      <c r="F128" s="124">
        <v>0</v>
      </c>
      <c r="G128" s="107"/>
    </row>
    <row r="129" spans="1:7">
      <c r="A129" s="110" t="s">
        <v>904</v>
      </c>
      <c r="B129" s="144" t="s">
        <v>894</v>
      </c>
      <c r="C129" s="124">
        <v>0</v>
      </c>
      <c r="D129" s="124">
        <v>0</v>
      </c>
      <c r="E129" s="124"/>
      <c r="F129" s="124">
        <v>0</v>
      </c>
      <c r="G129" s="107"/>
    </row>
    <row r="130" spans="1:7">
      <c r="A130" s="110" t="s">
        <v>905</v>
      </c>
      <c r="B130" s="144" t="s">
        <v>894</v>
      </c>
      <c r="C130" s="124">
        <v>0</v>
      </c>
      <c r="D130" s="124">
        <v>0</v>
      </c>
      <c r="E130" s="124"/>
      <c r="F130" s="124">
        <v>0</v>
      </c>
      <c r="G130" s="107"/>
    </row>
    <row r="131" spans="1:7">
      <c r="A131" s="110" t="s">
        <v>906</v>
      </c>
      <c r="B131" s="144" t="s">
        <v>894</v>
      </c>
      <c r="C131" s="124">
        <v>0</v>
      </c>
      <c r="D131" s="124">
        <v>0</v>
      </c>
      <c r="E131" s="124"/>
      <c r="F131" s="124">
        <v>0</v>
      </c>
      <c r="G131" s="107"/>
    </row>
    <row r="132" spans="1:7">
      <c r="A132" s="110" t="s">
        <v>907</v>
      </c>
      <c r="B132" s="144" t="s">
        <v>894</v>
      </c>
      <c r="C132" s="124">
        <v>0</v>
      </c>
      <c r="D132" s="124">
        <v>0</v>
      </c>
      <c r="E132" s="124"/>
      <c r="F132" s="124">
        <v>0</v>
      </c>
      <c r="G132" s="107"/>
    </row>
    <row r="133" spans="1:7">
      <c r="A133" s="110" t="s">
        <v>908</v>
      </c>
      <c r="B133" s="144" t="s">
        <v>894</v>
      </c>
      <c r="C133" s="124">
        <v>0</v>
      </c>
      <c r="D133" s="124">
        <v>0</v>
      </c>
      <c r="E133" s="124"/>
      <c r="F133" s="124">
        <v>0</v>
      </c>
      <c r="G133" s="107"/>
    </row>
    <row r="134" spans="1:7">
      <c r="A134" s="110" t="s">
        <v>909</v>
      </c>
      <c r="B134" s="144" t="s">
        <v>894</v>
      </c>
      <c r="C134" s="124">
        <v>0</v>
      </c>
      <c r="D134" s="124">
        <v>0</v>
      </c>
      <c r="E134" s="124"/>
      <c r="F134" s="124">
        <v>0</v>
      </c>
      <c r="G134" s="107"/>
    </row>
    <row r="135" spans="1:7">
      <c r="A135" s="110" t="s">
        <v>910</v>
      </c>
      <c r="B135" s="144" t="s">
        <v>894</v>
      </c>
      <c r="C135" s="124">
        <v>0</v>
      </c>
      <c r="D135" s="124">
        <v>0</v>
      </c>
      <c r="E135" s="124"/>
      <c r="F135" s="124">
        <v>0</v>
      </c>
      <c r="G135" s="107"/>
    </row>
    <row r="136" spans="1:7">
      <c r="A136" s="110" t="s">
        <v>911</v>
      </c>
      <c r="B136" s="144" t="s">
        <v>894</v>
      </c>
      <c r="C136" s="124">
        <v>0</v>
      </c>
      <c r="D136" s="124">
        <v>0</v>
      </c>
      <c r="E136" s="124"/>
      <c r="F136" s="124">
        <v>0</v>
      </c>
      <c r="G136" s="107"/>
    </row>
    <row r="137" spans="1:7">
      <c r="A137" s="110" t="s">
        <v>912</v>
      </c>
      <c r="B137" s="144" t="s">
        <v>894</v>
      </c>
      <c r="C137" s="124">
        <v>0</v>
      </c>
      <c r="D137" s="124">
        <v>0</v>
      </c>
      <c r="E137" s="124"/>
      <c r="F137" s="124">
        <v>0</v>
      </c>
      <c r="G137" s="107"/>
    </row>
    <row r="138" spans="1:7">
      <c r="A138" s="110" t="s">
        <v>913</v>
      </c>
      <c r="B138" s="144" t="s">
        <v>894</v>
      </c>
      <c r="C138" s="124">
        <v>0</v>
      </c>
      <c r="D138" s="124">
        <v>0</v>
      </c>
      <c r="E138" s="124"/>
      <c r="F138" s="124">
        <v>0</v>
      </c>
      <c r="G138" s="107"/>
    </row>
    <row r="139" spans="1:7">
      <c r="A139" s="110" t="s">
        <v>914</v>
      </c>
      <c r="B139" s="144" t="s">
        <v>894</v>
      </c>
      <c r="C139" s="124">
        <v>0</v>
      </c>
      <c r="D139" s="124">
        <v>0</v>
      </c>
      <c r="E139" s="124"/>
      <c r="F139" s="124">
        <v>0</v>
      </c>
      <c r="G139" s="107"/>
    </row>
    <row r="140" spans="1:7">
      <c r="A140" s="110" t="s">
        <v>915</v>
      </c>
      <c r="B140" s="144" t="s">
        <v>894</v>
      </c>
      <c r="C140" s="124">
        <v>0</v>
      </c>
      <c r="D140" s="124">
        <v>0</v>
      </c>
      <c r="E140" s="124"/>
      <c r="F140" s="124">
        <v>0</v>
      </c>
      <c r="G140" s="107"/>
    </row>
    <row r="141" spans="1:7">
      <c r="A141" s="110" t="s">
        <v>916</v>
      </c>
      <c r="B141" s="144" t="s">
        <v>894</v>
      </c>
      <c r="C141" s="124">
        <v>0</v>
      </c>
      <c r="D141" s="124">
        <v>0</v>
      </c>
      <c r="E141" s="124"/>
      <c r="F141" s="124">
        <v>0</v>
      </c>
      <c r="G141" s="107"/>
    </row>
    <row r="142" spans="1:7">
      <c r="A142" s="110" t="s">
        <v>917</v>
      </c>
      <c r="B142" s="144" t="s">
        <v>894</v>
      </c>
      <c r="C142" s="124">
        <v>0</v>
      </c>
      <c r="D142" s="124">
        <v>0</v>
      </c>
      <c r="E142" s="124"/>
      <c r="F142" s="124">
        <v>0</v>
      </c>
      <c r="G142" s="107"/>
    </row>
    <row r="143" spans="1:7">
      <c r="A143" s="110" t="s">
        <v>918</v>
      </c>
      <c r="B143" s="144" t="s">
        <v>894</v>
      </c>
      <c r="C143" s="124">
        <v>0</v>
      </c>
      <c r="D143" s="124">
        <v>0</v>
      </c>
      <c r="E143" s="124"/>
      <c r="F143" s="124">
        <v>0</v>
      </c>
      <c r="G143" s="107"/>
    </row>
    <row r="144" spans="1:7">
      <c r="A144" s="110" t="s">
        <v>919</v>
      </c>
      <c r="B144" s="144" t="s">
        <v>894</v>
      </c>
      <c r="C144" s="124">
        <v>0</v>
      </c>
      <c r="D144" s="124">
        <v>0</v>
      </c>
      <c r="E144" s="124"/>
      <c r="F144" s="124">
        <v>0</v>
      </c>
      <c r="G144" s="107"/>
    </row>
    <row r="145" spans="1:7">
      <c r="A145" s="110" t="s">
        <v>920</v>
      </c>
      <c r="B145" s="144" t="s">
        <v>894</v>
      </c>
      <c r="C145" s="124">
        <v>0</v>
      </c>
      <c r="D145" s="124">
        <v>0</v>
      </c>
      <c r="E145" s="124"/>
      <c r="F145" s="124">
        <v>0</v>
      </c>
      <c r="G145" s="107"/>
    </row>
    <row r="146" spans="1:7">
      <c r="A146" s="110" t="s">
        <v>921</v>
      </c>
      <c r="B146" s="144" t="s">
        <v>894</v>
      </c>
      <c r="C146" s="124">
        <v>0</v>
      </c>
      <c r="D146" s="124">
        <v>0</v>
      </c>
      <c r="E146" s="124"/>
      <c r="F146" s="124">
        <v>0</v>
      </c>
      <c r="G146" s="107"/>
    </row>
    <row r="147" spans="1:7">
      <c r="A147" s="110" t="s">
        <v>922</v>
      </c>
      <c r="B147" s="144" t="s">
        <v>894</v>
      </c>
      <c r="C147" s="124">
        <v>0</v>
      </c>
      <c r="D147" s="124">
        <v>0</v>
      </c>
      <c r="E147" s="124"/>
      <c r="F147" s="124">
        <v>0</v>
      </c>
      <c r="G147" s="107"/>
    </row>
    <row r="148" spans="1:7">
      <c r="A148" s="110" t="s">
        <v>923</v>
      </c>
      <c r="B148" s="144" t="s">
        <v>894</v>
      </c>
      <c r="C148" s="124">
        <v>0</v>
      </c>
      <c r="D148" s="124">
        <v>0</v>
      </c>
      <c r="E148" s="124"/>
      <c r="F148" s="124">
        <v>0</v>
      </c>
      <c r="G148" s="107"/>
    </row>
    <row r="149" spans="1:7" ht="15" customHeight="1">
      <c r="A149" s="44"/>
      <c r="B149" s="42" t="s">
        <v>924</v>
      </c>
      <c r="C149" s="44" t="s">
        <v>757</v>
      </c>
      <c r="D149" s="44" t="s">
        <v>758</v>
      </c>
      <c r="E149" s="43"/>
      <c r="F149" s="44" t="s">
        <v>722</v>
      </c>
      <c r="G149" s="44"/>
    </row>
    <row r="150" spans="1:7">
      <c r="A150" s="110" t="s">
        <v>925</v>
      </c>
      <c r="B150" s="110" t="s">
        <v>926</v>
      </c>
      <c r="C150" s="121">
        <v>2.6460000000000001E-2</v>
      </c>
      <c r="D150" s="124">
        <v>0</v>
      </c>
      <c r="E150" s="158"/>
      <c r="F150" s="121">
        <v>2.6460000000000001E-2</v>
      </c>
    </row>
    <row r="151" spans="1:7">
      <c r="A151" s="110" t="s">
        <v>927</v>
      </c>
      <c r="B151" s="110" t="s">
        <v>928</v>
      </c>
      <c r="C151" s="121">
        <v>0.97353999999999996</v>
      </c>
      <c r="D151" s="124">
        <v>0</v>
      </c>
      <c r="E151" s="158"/>
      <c r="F151" s="121">
        <v>0.97353999999999996</v>
      </c>
    </row>
    <row r="152" spans="1:7">
      <c r="A152" s="110" t="s">
        <v>929</v>
      </c>
      <c r="B152" s="110" t="s">
        <v>273</v>
      </c>
      <c r="C152" s="124">
        <v>0</v>
      </c>
      <c r="D152" s="124">
        <v>0</v>
      </c>
      <c r="E152" s="158"/>
      <c r="F152" s="124">
        <v>0</v>
      </c>
    </row>
    <row r="153" spans="1:7" outlineLevel="1">
      <c r="A153" s="110" t="s">
        <v>930</v>
      </c>
      <c r="B153" s="112"/>
      <c r="C153" s="124"/>
      <c r="D153" s="124"/>
      <c r="E153" s="158"/>
      <c r="F153" s="124"/>
    </row>
    <row r="154" spans="1:7" outlineLevel="1">
      <c r="A154" s="110" t="s">
        <v>931</v>
      </c>
      <c r="B154" s="112"/>
      <c r="C154" s="124"/>
      <c r="D154" s="124"/>
      <c r="E154" s="158"/>
      <c r="F154" s="124"/>
    </row>
    <row r="155" spans="1:7" outlineLevel="1">
      <c r="A155" s="110" t="s">
        <v>932</v>
      </c>
      <c r="B155" s="112"/>
      <c r="C155" s="124"/>
      <c r="D155" s="124"/>
      <c r="E155" s="158"/>
      <c r="F155" s="124"/>
    </row>
    <row r="156" spans="1:7" outlineLevel="1">
      <c r="A156" s="110" t="s">
        <v>933</v>
      </c>
      <c r="B156" s="112"/>
      <c r="C156" s="124"/>
      <c r="D156" s="124"/>
      <c r="E156" s="158"/>
      <c r="F156" s="124"/>
    </row>
    <row r="157" spans="1:7" outlineLevel="1">
      <c r="A157" s="110" t="s">
        <v>934</v>
      </c>
      <c r="C157" s="123"/>
      <c r="D157" s="123"/>
      <c r="E157" s="82"/>
      <c r="F157" s="123"/>
    </row>
    <row r="158" spans="1:7" outlineLevel="1">
      <c r="A158" s="110" t="s">
        <v>935</v>
      </c>
      <c r="C158" s="123"/>
      <c r="D158" s="123"/>
      <c r="E158" s="82"/>
      <c r="F158" s="123"/>
    </row>
    <row r="159" spans="1:7" ht="15" customHeight="1">
      <c r="A159" s="44"/>
      <c r="B159" s="42" t="s">
        <v>936</v>
      </c>
      <c r="C159" s="44" t="s">
        <v>757</v>
      </c>
      <c r="D159" s="44" t="s">
        <v>758</v>
      </c>
      <c r="E159" s="43"/>
      <c r="F159" s="44" t="s">
        <v>722</v>
      </c>
      <c r="G159" s="44"/>
    </row>
    <row r="160" spans="1:7">
      <c r="A160" s="110" t="s">
        <v>937</v>
      </c>
      <c r="B160" s="110" t="s">
        <v>938</v>
      </c>
      <c r="C160" s="121">
        <v>4.7299999999999998E-3</v>
      </c>
      <c r="D160" s="124">
        <v>0</v>
      </c>
      <c r="E160" s="158"/>
      <c r="F160" s="121">
        <v>4.7299999999999998E-3</v>
      </c>
    </row>
    <row r="161" spans="1:7">
      <c r="A161" s="110" t="s">
        <v>939</v>
      </c>
      <c r="B161" s="110" t="s">
        <v>940</v>
      </c>
      <c r="C161" s="121">
        <v>0.99526999999999999</v>
      </c>
      <c r="D161" s="124">
        <v>0</v>
      </c>
      <c r="E161" s="158"/>
      <c r="F161" s="121">
        <v>0.99526999999999999</v>
      </c>
    </row>
    <row r="162" spans="1:7">
      <c r="A162" s="110" t="s">
        <v>941</v>
      </c>
      <c r="B162" s="110" t="s">
        <v>273</v>
      </c>
      <c r="C162" s="124">
        <v>0</v>
      </c>
      <c r="D162" s="124">
        <v>0</v>
      </c>
      <c r="E162" s="158"/>
      <c r="F162" s="124">
        <v>0</v>
      </c>
    </row>
    <row r="163" spans="1:7" outlineLevel="1">
      <c r="A163" s="110" t="s">
        <v>942</v>
      </c>
      <c r="B163" s="112"/>
      <c r="C163" s="112"/>
      <c r="D163" s="112"/>
      <c r="E163" s="74"/>
      <c r="F163" s="112"/>
    </row>
    <row r="164" spans="1:7" outlineLevel="1">
      <c r="A164" s="110" t="s">
        <v>943</v>
      </c>
      <c r="B164" s="112"/>
      <c r="C164" s="112"/>
      <c r="D164" s="112"/>
      <c r="E164" s="74"/>
      <c r="F164" s="112"/>
    </row>
    <row r="165" spans="1:7" outlineLevel="1">
      <c r="A165" s="110" t="s">
        <v>944</v>
      </c>
      <c r="B165" s="112"/>
      <c r="C165" s="112"/>
      <c r="D165" s="112"/>
      <c r="E165" s="74"/>
      <c r="F165" s="112"/>
    </row>
    <row r="166" spans="1:7" outlineLevel="1">
      <c r="A166" s="110" t="s">
        <v>945</v>
      </c>
      <c r="E166" s="28"/>
    </row>
    <row r="167" spans="1:7" outlineLevel="1">
      <c r="A167" s="110" t="s">
        <v>946</v>
      </c>
      <c r="E167" s="28"/>
    </row>
    <row r="168" spans="1:7" outlineLevel="1">
      <c r="A168" s="110" t="s">
        <v>947</v>
      </c>
      <c r="E168" s="28"/>
    </row>
    <row r="169" spans="1:7" ht="15" customHeight="1">
      <c r="A169" s="44"/>
      <c r="B169" s="42" t="s">
        <v>948</v>
      </c>
      <c r="C169" s="44" t="s">
        <v>757</v>
      </c>
      <c r="D169" s="44" t="s">
        <v>758</v>
      </c>
      <c r="E169" s="43"/>
      <c r="F169" s="44" t="s">
        <v>722</v>
      </c>
      <c r="G169" s="44"/>
    </row>
    <row r="170" spans="1:7">
      <c r="A170" s="110" t="s">
        <v>949</v>
      </c>
      <c r="B170" s="51" t="s">
        <v>950</v>
      </c>
      <c r="C170" s="121">
        <v>0.12997</v>
      </c>
      <c r="D170" s="124">
        <v>0</v>
      </c>
      <c r="E170" s="158"/>
      <c r="F170" s="121">
        <v>0.12997</v>
      </c>
    </row>
    <row r="171" spans="1:7">
      <c r="A171" s="110" t="s">
        <v>951</v>
      </c>
      <c r="B171" s="51" t="s">
        <v>952</v>
      </c>
      <c r="C171" s="121">
        <v>0.14294999999999999</v>
      </c>
      <c r="D171" s="124">
        <v>0</v>
      </c>
      <c r="E171" s="158"/>
      <c r="F171" s="121">
        <v>0.14294999999999999</v>
      </c>
    </row>
    <row r="172" spans="1:7">
      <c r="A172" s="110" t="s">
        <v>953</v>
      </c>
      <c r="B172" s="51" t="s">
        <v>954</v>
      </c>
      <c r="C172" s="121">
        <v>9.6589999999999995E-2</v>
      </c>
      <c r="D172" s="124">
        <v>0</v>
      </c>
      <c r="E172" s="124"/>
      <c r="F172" s="121">
        <v>9.6589999999999995E-2</v>
      </c>
    </row>
    <row r="173" spans="1:7">
      <c r="A173" s="110" t="s">
        <v>955</v>
      </c>
      <c r="B173" s="51" t="s">
        <v>956</v>
      </c>
      <c r="C173" s="121">
        <v>0.22896</v>
      </c>
      <c r="D173" s="124">
        <v>0</v>
      </c>
      <c r="E173" s="124"/>
      <c r="F173" s="121">
        <v>0.22896</v>
      </c>
    </row>
    <row r="174" spans="1:7">
      <c r="A174" s="110" t="s">
        <v>957</v>
      </c>
      <c r="B174" s="51" t="s">
        <v>958</v>
      </c>
      <c r="C174" s="121">
        <v>0.40151999999999999</v>
      </c>
      <c r="D174" s="124">
        <v>0</v>
      </c>
      <c r="E174" s="124"/>
      <c r="F174" s="121">
        <v>0.40151999999999999</v>
      </c>
    </row>
    <row r="175" spans="1:7" outlineLevel="1">
      <c r="A175" s="110" t="s">
        <v>959</v>
      </c>
      <c r="B175" s="41"/>
      <c r="C175" s="123"/>
      <c r="D175" s="123"/>
      <c r="E175" s="123"/>
      <c r="F175" s="123"/>
    </row>
    <row r="176" spans="1:7" outlineLevel="1">
      <c r="A176" s="110" t="s">
        <v>960</v>
      </c>
      <c r="B176" s="41"/>
      <c r="C176" s="123"/>
      <c r="D176" s="123"/>
      <c r="E176" s="123"/>
      <c r="F176" s="123"/>
    </row>
    <row r="177" spans="1:7" outlineLevel="1">
      <c r="A177" s="110" t="s">
        <v>961</v>
      </c>
      <c r="B177" s="52"/>
      <c r="C177" s="123"/>
      <c r="D177" s="123"/>
      <c r="E177" s="123"/>
      <c r="F177" s="123"/>
    </row>
    <row r="178" spans="1:7" outlineLevel="1">
      <c r="A178" s="110" t="s">
        <v>962</v>
      </c>
      <c r="B178" s="52"/>
      <c r="C178" s="123"/>
      <c r="D178" s="123"/>
      <c r="E178" s="123"/>
      <c r="F178" s="123"/>
    </row>
    <row r="179" spans="1:7" ht="15" customHeight="1">
      <c r="A179" s="44"/>
      <c r="B179" s="55" t="s">
        <v>963</v>
      </c>
      <c r="C179" s="44" t="s">
        <v>757</v>
      </c>
      <c r="D179" s="44" t="s">
        <v>758</v>
      </c>
      <c r="E179" s="44"/>
      <c r="F179" s="44" t="s">
        <v>722</v>
      </c>
      <c r="G179" s="44"/>
    </row>
    <row r="180" spans="1:7">
      <c r="A180" s="110" t="s">
        <v>964</v>
      </c>
      <c r="B180" s="110" t="s">
        <v>965</v>
      </c>
      <c r="C180" s="124">
        <v>0</v>
      </c>
      <c r="D180" s="124">
        <v>0</v>
      </c>
      <c r="E180" s="158"/>
      <c r="F180" s="124">
        <v>0</v>
      </c>
    </row>
    <row r="181" spans="1:7" outlineLevel="1">
      <c r="A181" s="110" t="s">
        <v>966</v>
      </c>
      <c r="B181" s="145" t="s">
        <v>967</v>
      </c>
      <c r="C181" s="124">
        <v>0</v>
      </c>
      <c r="D181" s="124">
        <v>0</v>
      </c>
      <c r="E181" s="158"/>
      <c r="F181" s="124">
        <v>0</v>
      </c>
    </row>
    <row r="182" spans="1:7" outlineLevel="1">
      <c r="A182" s="110" t="s">
        <v>968</v>
      </c>
      <c r="B182" s="159"/>
      <c r="C182" s="123"/>
      <c r="D182" s="123"/>
      <c r="E182" s="82"/>
      <c r="F182" s="123"/>
    </row>
    <row r="183" spans="1:7" outlineLevel="1">
      <c r="A183" s="110" t="s">
        <v>969</v>
      </c>
      <c r="B183" s="159"/>
      <c r="C183" s="123"/>
      <c r="D183" s="123"/>
      <c r="E183" s="82"/>
      <c r="F183" s="123"/>
    </row>
    <row r="184" spans="1:7" outlineLevel="1">
      <c r="A184" s="110" t="s">
        <v>970</v>
      </c>
      <c r="B184" s="159"/>
      <c r="C184" s="123"/>
      <c r="D184" s="123"/>
      <c r="E184" s="82"/>
      <c r="F184" s="123"/>
    </row>
    <row r="185" spans="1:7" ht="18.75" customHeight="1">
      <c r="A185" s="70"/>
      <c r="B185" s="69" t="s">
        <v>719</v>
      </c>
      <c r="C185" s="70"/>
      <c r="D185" s="70"/>
      <c r="E185" s="70"/>
      <c r="F185" s="70"/>
      <c r="G185" s="70"/>
    </row>
    <row r="186" spans="1:7" ht="15" customHeight="1">
      <c r="A186" s="44"/>
      <c r="B186" s="42" t="s">
        <v>971</v>
      </c>
      <c r="C186" s="44" t="s">
        <v>972</v>
      </c>
      <c r="D186" s="44" t="s">
        <v>973</v>
      </c>
      <c r="E186" s="43"/>
      <c r="F186" s="44" t="s">
        <v>757</v>
      </c>
      <c r="G186" s="44" t="s">
        <v>974</v>
      </c>
    </row>
    <row r="187" spans="1:7">
      <c r="A187" s="110" t="s">
        <v>975</v>
      </c>
      <c r="B187" s="118" t="s">
        <v>976</v>
      </c>
      <c r="C187" s="119">
        <v>81.237179409999996</v>
      </c>
      <c r="D187" s="119">
        <v>0</v>
      </c>
      <c r="E187" s="86"/>
      <c r="F187" s="119"/>
      <c r="G187" s="119"/>
    </row>
    <row r="188" spans="1:7">
      <c r="A188" s="50"/>
      <c r="B188" s="71"/>
      <c r="C188" s="86"/>
      <c r="D188" s="86"/>
      <c r="E188" s="86"/>
      <c r="F188" s="86"/>
      <c r="G188" s="86"/>
    </row>
    <row r="189" spans="1:7">
      <c r="B189" s="118" t="s">
        <v>977</v>
      </c>
      <c r="C189" s="119">
        <v>0</v>
      </c>
      <c r="D189" s="119">
        <v>0</v>
      </c>
      <c r="E189" s="50"/>
      <c r="F189" s="50"/>
      <c r="G189" s="50"/>
    </row>
    <row r="190" spans="1:7">
      <c r="A190" s="110" t="s">
        <v>978</v>
      </c>
      <c r="B190" s="144" t="s">
        <v>979</v>
      </c>
      <c r="C190" s="119">
        <v>124.59059872</v>
      </c>
      <c r="D190" s="154">
        <v>8755</v>
      </c>
      <c r="E190" s="50"/>
      <c r="F190" s="128">
        <f t="shared" ref="F190:F213" si="1">IF($C$214=0,"",IF(C190="[for completion]","",IF(C190="","",C190/$C$214)))</f>
        <v>3.986754928261424E-2</v>
      </c>
      <c r="G190" s="128">
        <f t="shared" ref="G190:G213" si="2">IF($D$214=0,"",IF(D190="[for completion]","",IF(D190="","",D190/$D$214)))</f>
        <v>0.22758584834542098</v>
      </c>
    </row>
    <row r="191" spans="1:7">
      <c r="A191" s="110" t="s">
        <v>980</v>
      </c>
      <c r="B191" s="144" t="s">
        <v>981</v>
      </c>
      <c r="C191" s="119">
        <v>272.49461593000001</v>
      </c>
      <c r="D191" s="154">
        <v>7377</v>
      </c>
      <c r="E191" s="50"/>
      <c r="F191" s="128">
        <f t="shared" si="1"/>
        <v>8.7195122597098593E-2</v>
      </c>
      <c r="G191" s="128">
        <f t="shared" si="2"/>
        <v>0.19176479762925994</v>
      </c>
    </row>
    <row r="192" spans="1:7">
      <c r="A192" s="110" t="s">
        <v>982</v>
      </c>
      <c r="B192" s="144" t="s">
        <v>983</v>
      </c>
      <c r="C192" s="119">
        <v>772.61992814999996</v>
      </c>
      <c r="D192" s="154">
        <v>10495</v>
      </c>
      <c r="E192" s="50"/>
      <c r="F192" s="128">
        <f t="shared" si="1"/>
        <v>0.24722943286815915</v>
      </c>
      <c r="G192" s="128">
        <f t="shared" si="2"/>
        <v>0.27281707348774337</v>
      </c>
    </row>
    <row r="193" spans="1:7">
      <c r="A193" s="110" t="s">
        <v>984</v>
      </c>
      <c r="B193" s="144" t="s">
        <v>985</v>
      </c>
      <c r="C193" s="119">
        <v>755.42423516999997</v>
      </c>
      <c r="D193" s="154">
        <v>6171</v>
      </c>
      <c r="E193" s="50"/>
      <c r="F193" s="128">
        <f t="shared" si="1"/>
        <v>0.24172701017838999</v>
      </c>
      <c r="G193" s="128">
        <f t="shared" si="2"/>
        <v>0.16041487951337441</v>
      </c>
    </row>
    <row r="194" spans="1:7">
      <c r="A194" s="110" t="s">
        <v>986</v>
      </c>
      <c r="B194" s="144" t="s">
        <v>987</v>
      </c>
      <c r="C194" s="119">
        <v>563.22514061000004</v>
      </c>
      <c r="D194" s="154">
        <v>3271</v>
      </c>
      <c r="E194" s="50"/>
      <c r="F194" s="128">
        <f t="shared" si="1"/>
        <v>0.18022552488843607</v>
      </c>
      <c r="G194" s="128">
        <f t="shared" si="2"/>
        <v>8.5029504276170426E-2</v>
      </c>
    </row>
    <row r="195" spans="1:7">
      <c r="A195" s="110" t="s">
        <v>988</v>
      </c>
      <c r="B195" s="144" t="s">
        <v>989</v>
      </c>
      <c r="C195" s="119">
        <v>301.85672940000001</v>
      </c>
      <c r="D195" s="154">
        <v>1359</v>
      </c>
      <c r="E195" s="50"/>
      <c r="F195" s="128">
        <f t="shared" si="1"/>
        <v>9.6590659000593104E-2</v>
      </c>
      <c r="G195" s="128">
        <f t="shared" si="2"/>
        <v>3.5327146533572489E-2</v>
      </c>
    </row>
    <row r="196" spans="1:7">
      <c r="A196" s="110" t="s">
        <v>990</v>
      </c>
      <c r="B196" s="144" t="s">
        <v>991</v>
      </c>
      <c r="C196" s="119">
        <v>165.14687558</v>
      </c>
      <c r="D196" s="154">
        <v>608</v>
      </c>
      <c r="E196" s="50"/>
      <c r="F196" s="128">
        <f t="shared" si="1"/>
        <v>5.2845088383049167E-2</v>
      </c>
      <c r="G196" s="128">
        <f t="shared" si="2"/>
        <v>1.580493384283449E-2</v>
      </c>
    </row>
    <row r="197" spans="1:7">
      <c r="A197" s="110" t="s">
        <v>992</v>
      </c>
      <c r="B197" s="144" t="s">
        <v>993</v>
      </c>
      <c r="C197" s="119">
        <v>169.75493109000001</v>
      </c>
      <c r="D197" s="154">
        <v>433</v>
      </c>
      <c r="E197" s="50"/>
      <c r="F197" s="128">
        <f t="shared" si="1"/>
        <v>5.4319612801659707E-2</v>
      </c>
      <c r="G197" s="128">
        <f t="shared" si="2"/>
        <v>1.1255816371623905E-2</v>
      </c>
    </row>
    <row r="198" spans="1:7">
      <c r="A198" s="110" t="s">
        <v>994</v>
      </c>
      <c r="B198" s="144" t="s">
        <v>894</v>
      </c>
      <c r="C198" s="119">
        <v>0</v>
      </c>
      <c r="D198" s="154">
        <v>0</v>
      </c>
      <c r="E198" s="50"/>
      <c r="F198" s="128">
        <f t="shared" si="1"/>
        <v>0</v>
      </c>
      <c r="G198" s="128">
        <f t="shared" si="2"/>
        <v>0</v>
      </c>
    </row>
    <row r="199" spans="1:7">
      <c r="A199" s="110" t="s">
        <v>995</v>
      </c>
      <c r="B199" s="144" t="s">
        <v>894</v>
      </c>
      <c r="C199" s="119">
        <v>0</v>
      </c>
      <c r="D199" s="154">
        <v>0</v>
      </c>
      <c r="E199" s="114"/>
      <c r="F199" s="128">
        <f t="shared" si="1"/>
        <v>0</v>
      </c>
      <c r="G199" s="128">
        <f t="shared" si="2"/>
        <v>0</v>
      </c>
    </row>
    <row r="200" spans="1:7">
      <c r="A200" s="110" t="s">
        <v>996</v>
      </c>
      <c r="B200" s="144" t="s">
        <v>894</v>
      </c>
      <c r="C200" s="119">
        <v>0</v>
      </c>
      <c r="D200" s="154">
        <v>0</v>
      </c>
      <c r="E200" s="114"/>
      <c r="F200" s="128">
        <f t="shared" si="1"/>
        <v>0</v>
      </c>
      <c r="G200" s="128">
        <f t="shared" si="2"/>
        <v>0</v>
      </c>
    </row>
    <row r="201" spans="1:7">
      <c r="A201" s="110" t="s">
        <v>997</v>
      </c>
      <c r="B201" s="144" t="s">
        <v>894</v>
      </c>
      <c r="C201" s="119">
        <v>0</v>
      </c>
      <c r="D201" s="154">
        <v>0</v>
      </c>
      <c r="E201" s="114"/>
      <c r="F201" s="128">
        <f t="shared" si="1"/>
        <v>0</v>
      </c>
      <c r="G201" s="128">
        <f t="shared" si="2"/>
        <v>0</v>
      </c>
    </row>
    <row r="202" spans="1:7">
      <c r="A202" s="110" t="s">
        <v>998</v>
      </c>
      <c r="B202" s="144" t="s">
        <v>894</v>
      </c>
      <c r="C202" s="119">
        <v>0</v>
      </c>
      <c r="D202" s="154">
        <v>0</v>
      </c>
      <c r="E202" s="114"/>
      <c r="F202" s="128">
        <f t="shared" si="1"/>
        <v>0</v>
      </c>
      <c r="G202" s="128">
        <f t="shared" si="2"/>
        <v>0</v>
      </c>
    </row>
    <row r="203" spans="1:7">
      <c r="A203" s="110" t="s">
        <v>999</v>
      </c>
      <c r="B203" s="144" t="s">
        <v>894</v>
      </c>
      <c r="C203" s="119">
        <v>0</v>
      </c>
      <c r="D203" s="154">
        <v>0</v>
      </c>
      <c r="E203" s="114"/>
      <c r="F203" s="128">
        <f t="shared" si="1"/>
        <v>0</v>
      </c>
      <c r="G203" s="128">
        <f t="shared" si="2"/>
        <v>0</v>
      </c>
    </row>
    <row r="204" spans="1:7">
      <c r="A204" s="110" t="s">
        <v>1000</v>
      </c>
      <c r="B204" s="144" t="s">
        <v>894</v>
      </c>
      <c r="C204" s="119">
        <v>0</v>
      </c>
      <c r="D204" s="154">
        <v>0</v>
      </c>
      <c r="E204" s="114"/>
      <c r="F204" s="128">
        <f t="shared" si="1"/>
        <v>0</v>
      </c>
      <c r="G204" s="128">
        <f t="shared" si="2"/>
        <v>0</v>
      </c>
    </row>
    <row r="205" spans="1:7">
      <c r="A205" s="110" t="s">
        <v>1001</v>
      </c>
      <c r="B205" s="144" t="s">
        <v>894</v>
      </c>
      <c r="C205" s="119">
        <v>0</v>
      </c>
      <c r="D205" s="154">
        <v>0</v>
      </c>
      <c r="F205" s="128">
        <f t="shared" si="1"/>
        <v>0</v>
      </c>
      <c r="G205" s="128">
        <f t="shared" si="2"/>
        <v>0</v>
      </c>
    </row>
    <row r="206" spans="1:7">
      <c r="A206" s="110" t="s">
        <v>1002</v>
      </c>
      <c r="B206" s="144" t="s">
        <v>894</v>
      </c>
      <c r="C206" s="119">
        <v>0</v>
      </c>
      <c r="D206" s="154">
        <v>0</v>
      </c>
      <c r="E206" s="126"/>
      <c r="F206" s="128">
        <f t="shared" si="1"/>
        <v>0</v>
      </c>
      <c r="G206" s="128">
        <f t="shared" si="2"/>
        <v>0</v>
      </c>
    </row>
    <row r="207" spans="1:7">
      <c r="A207" s="110" t="s">
        <v>1003</v>
      </c>
      <c r="B207" s="144" t="s">
        <v>894</v>
      </c>
      <c r="C207" s="119">
        <v>0</v>
      </c>
      <c r="D207" s="154">
        <v>0</v>
      </c>
      <c r="E207" s="126"/>
      <c r="F207" s="128">
        <f t="shared" si="1"/>
        <v>0</v>
      </c>
      <c r="G207" s="128">
        <f t="shared" si="2"/>
        <v>0</v>
      </c>
    </row>
    <row r="208" spans="1:7">
      <c r="A208" s="110" t="s">
        <v>1004</v>
      </c>
      <c r="B208" s="144" t="s">
        <v>894</v>
      </c>
      <c r="C208" s="119">
        <v>0</v>
      </c>
      <c r="D208" s="154">
        <v>0</v>
      </c>
      <c r="E208" s="126"/>
      <c r="F208" s="128">
        <f t="shared" si="1"/>
        <v>0</v>
      </c>
      <c r="G208" s="128">
        <f t="shared" si="2"/>
        <v>0</v>
      </c>
    </row>
    <row r="209" spans="1:7">
      <c r="A209" s="110" t="s">
        <v>1005</v>
      </c>
      <c r="B209" s="144" t="s">
        <v>894</v>
      </c>
      <c r="C209" s="119">
        <v>0</v>
      </c>
      <c r="D209" s="154">
        <v>0</v>
      </c>
      <c r="E209" s="126"/>
      <c r="F209" s="128">
        <f t="shared" si="1"/>
        <v>0</v>
      </c>
      <c r="G209" s="128">
        <f t="shared" si="2"/>
        <v>0</v>
      </c>
    </row>
    <row r="210" spans="1:7">
      <c r="A210" s="110" t="s">
        <v>1006</v>
      </c>
      <c r="B210" s="144" t="s">
        <v>894</v>
      </c>
      <c r="C210" s="119">
        <v>0</v>
      </c>
      <c r="D210" s="154">
        <v>0</v>
      </c>
      <c r="E210" s="126"/>
      <c r="F210" s="128">
        <f t="shared" si="1"/>
        <v>0</v>
      </c>
      <c r="G210" s="128">
        <f t="shared" si="2"/>
        <v>0</v>
      </c>
    </row>
    <row r="211" spans="1:7">
      <c r="A211" s="110" t="s">
        <v>1007</v>
      </c>
      <c r="B211" s="144" t="s">
        <v>894</v>
      </c>
      <c r="C211" s="119">
        <v>0</v>
      </c>
      <c r="D211" s="154">
        <v>0</v>
      </c>
      <c r="E211" s="126"/>
      <c r="F211" s="128">
        <f t="shared" si="1"/>
        <v>0</v>
      </c>
      <c r="G211" s="128">
        <f t="shared" si="2"/>
        <v>0</v>
      </c>
    </row>
    <row r="212" spans="1:7">
      <c r="A212" s="110" t="s">
        <v>1008</v>
      </c>
      <c r="B212" s="144" t="s">
        <v>894</v>
      </c>
      <c r="C212" s="119">
        <v>0</v>
      </c>
      <c r="D212" s="154">
        <v>0</v>
      </c>
      <c r="E212" s="126"/>
      <c r="F212" s="128">
        <f t="shared" si="1"/>
        <v>0</v>
      </c>
      <c r="G212" s="128">
        <f t="shared" si="2"/>
        <v>0</v>
      </c>
    </row>
    <row r="213" spans="1:7">
      <c r="A213" s="110" t="s">
        <v>1009</v>
      </c>
      <c r="B213" s="144" t="s">
        <v>894</v>
      </c>
      <c r="C213" s="119">
        <v>0</v>
      </c>
      <c r="D213" s="154">
        <v>0</v>
      </c>
      <c r="E213" s="126"/>
      <c r="F213" s="128">
        <f t="shared" si="1"/>
        <v>0</v>
      </c>
      <c r="G213" s="128">
        <f t="shared" si="2"/>
        <v>0</v>
      </c>
    </row>
    <row r="214" spans="1:7">
      <c r="A214" s="110" t="s">
        <v>1010</v>
      </c>
      <c r="B214" s="130" t="s">
        <v>275</v>
      </c>
      <c r="C214" s="131">
        <f>SUM(C190:C213)</f>
        <v>3125.1130546499999</v>
      </c>
      <c r="D214" s="160">
        <f>SUM(D190:D213)</f>
        <v>38469</v>
      </c>
      <c r="E214" s="126"/>
      <c r="F214" s="128">
        <f>SUM(F190:F213)</f>
        <v>1</v>
      </c>
      <c r="G214" s="128">
        <f>SUM(G190:G213)</f>
        <v>1</v>
      </c>
    </row>
    <row r="215" spans="1:7" ht="15" customHeight="1">
      <c r="A215" s="44"/>
      <c r="B215" s="44" t="s">
        <v>1011</v>
      </c>
      <c r="C215" s="44" t="s">
        <v>972</v>
      </c>
      <c r="D215" s="44" t="s">
        <v>973</v>
      </c>
      <c r="E215" s="43"/>
      <c r="F215" s="44" t="s">
        <v>757</v>
      </c>
      <c r="G215" s="44" t="s">
        <v>974</v>
      </c>
    </row>
    <row r="216" spans="1:7">
      <c r="A216" s="110" t="s">
        <v>1012</v>
      </c>
      <c r="B216" s="110" t="s">
        <v>1013</v>
      </c>
      <c r="C216" s="121">
        <v>0.68713000000000002</v>
      </c>
      <c r="D216" s="124">
        <v>0</v>
      </c>
      <c r="F216" s="124"/>
      <c r="G216" s="124"/>
    </row>
    <row r="217" spans="1:7">
      <c r="C217" s="112"/>
      <c r="D217" s="112"/>
      <c r="F217" s="124"/>
      <c r="G217" s="124"/>
    </row>
    <row r="218" spans="1:7">
      <c r="B218" s="118" t="s">
        <v>1014</v>
      </c>
      <c r="C218" s="112"/>
      <c r="D218" s="112"/>
      <c r="F218" s="124"/>
      <c r="G218" s="124"/>
    </row>
    <row r="219" spans="1:7">
      <c r="A219" s="110" t="s">
        <v>1015</v>
      </c>
      <c r="B219" s="110" t="s">
        <v>1016</v>
      </c>
      <c r="C219" s="119">
        <v>331.57075531999999</v>
      </c>
      <c r="D219" s="154">
        <v>8754</v>
      </c>
      <c r="F219" s="128">
        <f t="shared" ref="F219:F226" si="3">IF($C$227=0,"",IF(C219="[for completion]","",C219/$C$227))</f>
        <v>0.10609880331421627</v>
      </c>
      <c r="G219" s="128">
        <f t="shared" ref="G219:G226" si="4">IF($D$227=0,"",IF(D219="[for completion]","",D219/$D$227))</f>
        <v>0.22755985338844265</v>
      </c>
    </row>
    <row r="220" spans="1:7">
      <c r="A220" s="110" t="s">
        <v>1017</v>
      </c>
      <c r="B220" s="110" t="s">
        <v>1018</v>
      </c>
      <c r="C220" s="119">
        <v>264.88415473999999</v>
      </c>
      <c r="D220" s="154">
        <v>3912</v>
      </c>
      <c r="F220" s="128">
        <f t="shared" si="3"/>
        <v>8.4759863117869164E-2</v>
      </c>
      <c r="G220" s="128">
        <f t="shared" si="4"/>
        <v>0.10169227169929033</v>
      </c>
    </row>
    <row r="221" spans="1:7">
      <c r="A221" s="110" t="s">
        <v>1019</v>
      </c>
      <c r="B221" s="110" t="s">
        <v>1020</v>
      </c>
      <c r="C221" s="119">
        <v>383.77007322999998</v>
      </c>
      <c r="D221" s="154">
        <v>4711</v>
      </c>
      <c r="F221" s="128">
        <f t="shared" si="3"/>
        <v>0.12280198076641442</v>
      </c>
      <c r="G221" s="128">
        <f t="shared" si="4"/>
        <v>0.12246224232498895</v>
      </c>
    </row>
    <row r="222" spans="1:7">
      <c r="A222" s="110" t="s">
        <v>1021</v>
      </c>
      <c r="B222" s="110" t="s">
        <v>1022</v>
      </c>
      <c r="C222" s="119">
        <v>522.49272177</v>
      </c>
      <c r="D222" s="154">
        <v>5724</v>
      </c>
      <c r="F222" s="128">
        <f t="shared" si="3"/>
        <v>0.16719162239348714</v>
      </c>
      <c r="G222" s="128">
        <f t="shared" si="4"/>
        <v>0.14879513374405365</v>
      </c>
    </row>
    <row r="223" spans="1:7">
      <c r="A223" s="110" t="s">
        <v>1023</v>
      </c>
      <c r="B223" s="110" t="s">
        <v>1024</v>
      </c>
      <c r="C223" s="119">
        <v>635.06218608999995</v>
      </c>
      <c r="D223" s="154">
        <v>6160</v>
      </c>
      <c r="F223" s="128">
        <f t="shared" si="3"/>
        <v>0.20321254782928941</v>
      </c>
      <c r="G223" s="128">
        <f t="shared" si="4"/>
        <v>0.1601289349866126</v>
      </c>
    </row>
    <row r="224" spans="1:7">
      <c r="A224" s="110" t="s">
        <v>1025</v>
      </c>
      <c r="B224" s="110" t="s">
        <v>1026</v>
      </c>
      <c r="C224" s="119">
        <v>583.64621302</v>
      </c>
      <c r="D224" s="154">
        <v>5368</v>
      </c>
      <c r="F224" s="128">
        <f t="shared" si="3"/>
        <v>0.1867600316575958</v>
      </c>
      <c r="G224" s="128">
        <f t="shared" si="4"/>
        <v>0.1395409290597624</v>
      </c>
    </row>
    <row r="225" spans="1:7">
      <c r="A225" s="110" t="s">
        <v>1027</v>
      </c>
      <c r="B225" s="110" t="s">
        <v>1028</v>
      </c>
      <c r="C225" s="119">
        <v>403.68695048000001</v>
      </c>
      <c r="D225" s="154">
        <v>3833</v>
      </c>
      <c r="F225" s="128">
        <f t="shared" si="3"/>
        <v>0.12917515092112763</v>
      </c>
      <c r="G225" s="128">
        <f t="shared" si="4"/>
        <v>9.9638670098000981E-2</v>
      </c>
    </row>
    <row r="226" spans="1:7">
      <c r="A226" s="110" t="s">
        <v>1029</v>
      </c>
      <c r="B226" s="110" t="s">
        <v>1030</v>
      </c>
      <c r="C226" s="119"/>
      <c r="D226" s="154">
        <v>7</v>
      </c>
      <c r="F226" s="128">
        <f t="shared" si="3"/>
        <v>0</v>
      </c>
      <c r="G226" s="128">
        <f t="shared" si="4"/>
        <v>1.8196469884842339E-4</v>
      </c>
    </row>
    <row r="227" spans="1:7">
      <c r="A227" s="110" t="s">
        <v>1031</v>
      </c>
      <c r="B227" s="130" t="s">
        <v>275</v>
      </c>
      <c r="C227" s="139">
        <f>SUM(C219:C226)</f>
        <v>3125.1130546500003</v>
      </c>
      <c r="D227" s="161">
        <f>SUM(D219:D226)</f>
        <v>38469</v>
      </c>
      <c r="F227" s="122">
        <f>SUM(F219:F226)</f>
        <v>0.99999999999999989</v>
      </c>
      <c r="G227" s="122">
        <f>SUM(G219:G226)</f>
        <v>1</v>
      </c>
    </row>
    <row r="228" spans="1:7" outlineLevel="1">
      <c r="A228" s="110" t="s">
        <v>1032</v>
      </c>
      <c r="B228" s="66" t="s">
        <v>1033</v>
      </c>
      <c r="C228" s="119"/>
      <c r="D228" s="154"/>
      <c r="F228" s="128">
        <f t="shared" ref="F228:F233" si="5">IF($C$227=0,"",IF(C228="[for completion]","",C228/$C$227))</f>
        <v>0</v>
      </c>
      <c r="G228" s="128">
        <f t="shared" ref="G228:G233" si="6">IF($D$227=0,"",IF(D228="[for completion]","",D228/$D$227))</f>
        <v>0</v>
      </c>
    </row>
    <row r="229" spans="1:7" outlineLevel="1">
      <c r="A229" s="110" t="s">
        <v>1034</v>
      </c>
      <c r="B229" s="66" t="s">
        <v>1035</v>
      </c>
      <c r="C229" s="119"/>
      <c r="D229" s="154"/>
      <c r="F229" s="128">
        <f t="shared" si="5"/>
        <v>0</v>
      </c>
      <c r="G229" s="128">
        <f t="shared" si="6"/>
        <v>0</v>
      </c>
    </row>
    <row r="230" spans="1:7" outlineLevel="1">
      <c r="A230" s="110" t="s">
        <v>1036</v>
      </c>
      <c r="B230" s="66" t="s">
        <v>1037</v>
      </c>
      <c r="C230" s="119"/>
      <c r="D230" s="154"/>
      <c r="F230" s="128">
        <f t="shared" si="5"/>
        <v>0</v>
      </c>
      <c r="G230" s="128">
        <f t="shared" si="6"/>
        <v>0</v>
      </c>
    </row>
    <row r="231" spans="1:7" outlineLevel="1">
      <c r="A231" s="110" t="s">
        <v>1038</v>
      </c>
      <c r="B231" s="66" t="s">
        <v>1039</v>
      </c>
      <c r="C231" s="119"/>
      <c r="D231" s="154"/>
      <c r="F231" s="128">
        <f t="shared" si="5"/>
        <v>0</v>
      </c>
      <c r="G231" s="128">
        <f t="shared" si="6"/>
        <v>0</v>
      </c>
    </row>
    <row r="232" spans="1:7" outlineLevel="1">
      <c r="A232" s="110" t="s">
        <v>1040</v>
      </c>
      <c r="B232" s="66" t="s">
        <v>1041</v>
      </c>
      <c r="C232" s="119"/>
      <c r="D232" s="154"/>
      <c r="F232" s="128">
        <f t="shared" si="5"/>
        <v>0</v>
      </c>
      <c r="G232" s="128">
        <f t="shared" si="6"/>
        <v>0</v>
      </c>
    </row>
    <row r="233" spans="1:7" outlineLevel="1">
      <c r="A233" s="110" t="s">
        <v>1042</v>
      </c>
      <c r="B233" s="66" t="s">
        <v>1043</v>
      </c>
      <c r="C233" s="119"/>
      <c r="D233" s="154"/>
      <c r="F233" s="128">
        <f t="shared" si="5"/>
        <v>0</v>
      </c>
      <c r="G233" s="128">
        <f t="shared" si="6"/>
        <v>0</v>
      </c>
    </row>
    <row r="234" spans="1:7" outlineLevel="1">
      <c r="A234" s="110" t="s">
        <v>1044</v>
      </c>
      <c r="B234" s="49"/>
      <c r="F234" s="162"/>
      <c r="G234" s="162"/>
    </row>
    <row r="235" spans="1:7" outlineLevel="1">
      <c r="A235" s="110" t="s">
        <v>1045</v>
      </c>
      <c r="B235" s="49"/>
      <c r="F235" s="162"/>
      <c r="G235" s="162"/>
    </row>
    <row r="236" spans="1:7" outlineLevel="1">
      <c r="A236" s="110" t="s">
        <v>1046</v>
      </c>
      <c r="B236" s="49"/>
      <c r="F236" s="162"/>
      <c r="G236" s="162"/>
    </row>
    <row r="237" spans="1:7" ht="15" customHeight="1">
      <c r="A237" s="44"/>
      <c r="B237" s="44" t="s">
        <v>1047</v>
      </c>
      <c r="C237" s="44" t="s">
        <v>972</v>
      </c>
      <c r="D237" s="44" t="s">
        <v>973</v>
      </c>
      <c r="E237" s="43"/>
      <c r="F237" s="44" t="s">
        <v>757</v>
      </c>
      <c r="G237" s="44" t="s">
        <v>974</v>
      </c>
    </row>
    <row r="238" spans="1:7">
      <c r="A238" s="110" t="s">
        <v>1048</v>
      </c>
      <c r="B238" s="110" t="s">
        <v>1013</v>
      </c>
      <c r="C238" s="163">
        <v>0.68657000000000001</v>
      </c>
      <c r="D238" s="112"/>
      <c r="F238" s="124"/>
      <c r="G238" s="124"/>
    </row>
    <row r="239" spans="1:7">
      <c r="C239" s="112"/>
      <c r="D239" s="112"/>
      <c r="F239" s="124"/>
      <c r="G239" s="124"/>
    </row>
    <row r="240" spans="1:7">
      <c r="B240" s="118" t="s">
        <v>1014</v>
      </c>
      <c r="C240" s="112"/>
      <c r="D240" s="112"/>
      <c r="F240" s="124"/>
      <c r="G240" s="124"/>
    </row>
    <row r="241" spans="1:7">
      <c r="A241" s="110" t="s">
        <v>1049</v>
      </c>
      <c r="B241" s="110" t="s">
        <v>1016</v>
      </c>
      <c r="C241" s="119">
        <v>333.12415420999997</v>
      </c>
      <c r="D241" s="154">
        <v>8793</v>
      </c>
      <c r="F241" s="128">
        <f t="shared" ref="F241:F248" si="7">IF($C$249=0,"",IF(C241="[Mark as ND1 if not relevant]","",C241/$C$249))</f>
        <v>0.10659587297628455</v>
      </c>
      <c r="G241" s="128">
        <f t="shared" ref="G241:G248" si="8">IF($D$249=0,"",IF(D241="[Mark as ND1 if not relevant]","",D241/$D$249))</f>
        <v>0.22857365671059815</v>
      </c>
    </row>
    <row r="242" spans="1:7">
      <c r="A242" s="110" t="s">
        <v>1050</v>
      </c>
      <c r="B242" s="110" t="s">
        <v>1018</v>
      </c>
      <c r="C242" s="119">
        <v>266.08608498000001</v>
      </c>
      <c r="D242" s="154">
        <v>3927</v>
      </c>
      <c r="F242" s="128">
        <f t="shared" si="7"/>
        <v>8.5144466880671163E-2</v>
      </c>
      <c r="G242" s="128">
        <f t="shared" si="8"/>
        <v>0.10208219605396553</v>
      </c>
    </row>
    <row r="243" spans="1:7">
      <c r="A243" s="110" t="s">
        <v>1051</v>
      </c>
      <c r="B243" s="110" t="s">
        <v>1020</v>
      </c>
      <c r="C243" s="119">
        <v>384.05838688</v>
      </c>
      <c r="D243" s="154">
        <v>4713</v>
      </c>
      <c r="F243" s="128">
        <f t="shared" si="7"/>
        <v>0.12289423779678685</v>
      </c>
      <c r="G243" s="128">
        <f t="shared" si="8"/>
        <v>0.12251423223894564</v>
      </c>
    </row>
    <row r="244" spans="1:7">
      <c r="A244" s="110" t="s">
        <v>1052</v>
      </c>
      <c r="B244" s="110" t="s">
        <v>1022</v>
      </c>
      <c r="C244" s="119">
        <v>522.43783170999995</v>
      </c>
      <c r="D244" s="154">
        <v>5714</v>
      </c>
      <c r="F244" s="128">
        <f t="shared" si="7"/>
        <v>0.1671740582097152</v>
      </c>
      <c r="G244" s="128">
        <f t="shared" si="8"/>
        <v>0.1485351841742702</v>
      </c>
    </row>
    <row r="245" spans="1:7">
      <c r="A245" s="110" t="s">
        <v>1053</v>
      </c>
      <c r="B245" s="110" t="s">
        <v>1024</v>
      </c>
      <c r="C245" s="119">
        <v>634.29529743000001</v>
      </c>
      <c r="D245" s="154">
        <v>6142</v>
      </c>
      <c r="F245" s="128">
        <f t="shared" si="7"/>
        <v>0.20296715233588197</v>
      </c>
      <c r="G245" s="128">
        <f t="shared" si="8"/>
        <v>0.15966102576100236</v>
      </c>
    </row>
    <row r="246" spans="1:7">
      <c r="A246" s="110" t="s">
        <v>1054</v>
      </c>
      <c r="B246" s="110" t="s">
        <v>1026</v>
      </c>
      <c r="C246" s="119">
        <v>582.98748380999996</v>
      </c>
      <c r="D246" s="154">
        <v>5357</v>
      </c>
      <c r="F246" s="128">
        <f t="shared" si="7"/>
        <v>0.18654924593609373</v>
      </c>
      <c r="G246" s="128">
        <f t="shared" si="8"/>
        <v>0.13925498453300059</v>
      </c>
    </row>
    <row r="247" spans="1:7">
      <c r="A247" s="110" t="s">
        <v>1055</v>
      </c>
      <c r="B247" s="110" t="s">
        <v>1028</v>
      </c>
      <c r="C247" s="119">
        <v>402.12381563000002</v>
      </c>
      <c r="D247" s="154">
        <v>3816</v>
      </c>
      <c r="F247" s="128">
        <f t="shared" si="7"/>
        <v>0.12867496586456656</v>
      </c>
      <c r="G247" s="128">
        <f t="shared" si="8"/>
        <v>9.9196755829369099E-2</v>
      </c>
    </row>
    <row r="248" spans="1:7">
      <c r="A248" s="110" t="s">
        <v>1056</v>
      </c>
      <c r="B248" s="110" t="s">
        <v>1030</v>
      </c>
      <c r="C248" s="154"/>
      <c r="D248" s="154">
        <v>7</v>
      </c>
      <c r="F248" s="128">
        <f t="shared" si="7"/>
        <v>0</v>
      </c>
      <c r="G248" s="128">
        <f t="shared" si="8"/>
        <v>1.8196469884842339E-4</v>
      </c>
    </row>
    <row r="249" spans="1:7">
      <c r="A249" s="110" t="s">
        <v>1057</v>
      </c>
      <c r="B249" s="130" t="s">
        <v>275</v>
      </c>
      <c r="C249" s="139">
        <f>SUM(C241:C248)</f>
        <v>3125.1130546499999</v>
      </c>
      <c r="D249" s="161">
        <f>SUM(D241:D248)</f>
        <v>38469</v>
      </c>
      <c r="E249" s="110"/>
      <c r="F249" s="122">
        <f>SUM(F241:F248)</f>
        <v>1</v>
      </c>
      <c r="G249" s="122">
        <f>SUM(G241:G248)</f>
        <v>1</v>
      </c>
    </row>
    <row r="250" spans="1:7" outlineLevel="1">
      <c r="A250" s="110" t="s">
        <v>1058</v>
      </c>
      <c r="B250" s="66" t="s">
        <v>1033</v>
      </c>
      <c r="C250" s="119"/>
      <c r="D250" s="154"/>
      <c r="F250" s="128">
        <f t="shared" ref="F250:F255" si="9">IF($C$249=0,"",IF(C250="[for completion]","",C250/$C$249))</f>
        <v>0</v>
      </c>
      <c r="G250" s="128">
        <f t="shared" ref="G250:G255" si="10">IF($D$249=0,"",IF(D250="[for completion]","",D250/$D$249))</f>
        <v>0</v>
      </c>
    </row>
    <row r="251" spans="1:7" outlineLevel="1">
      <c r="A251" s="110" t="s">
        <v>1059</v>
      </c>
      <c r="B251" s="66" t="s">
        <v>1035</v>
      </c>
      <c r="C251" s="119"/>
      <c r="D251" s="154"/>
      <c r="F251" s="128">
        <f t="shared" si="9"/>
        <v>0</v>
      </c>
      <c r="G251" s="128">
        <f t="shared" si="10"/>
        <v>0</v>
      </c>
    </row>
    <row r="252" spans="1:7" outlineLevel="1">
      <c r="A252" s="110" t="s">
        <v>1060</v>
      </c>
      <c r="B252" s="66" t="s">
        <v>1037</v>
      </c>
      <c r="C252" s="119"/>
      <c r="D252" s="154"/>
      <c r="F252" s="128">
        <f t="shared" si="9"/>
        <v>0</v>
      </c>
      <c r="G252" s="128">
        <f t="shared" si="10"/>
        <v>0</v>
      </c>
    </row>
    <row r="253" spans="1:7" outlineLevel="1">
      <c r="A253" s="110" t="s">
        <v>1061</v>
      </c>
      <c r="B253" s="66" t="s">
        <v>1039</v>
      </c>
      <c r="C253" s="119"/>
      <c r="D253" s="154"/>
      <c r="F253" s="128">
        <f t="shared" si="9"/>
        <v>0</v>
      </c>
      <c r="G253" s="128">
        <f t="shared" si="10"/>
        <v>0</v>
      </c>
    </row>
    <row r="254" spans="1:7" outlineLevel="1">
      <c r="A254" s="110" t="s">
        <v>1062</v>
      </c>
      <c r="B254" s="66" t="s">
        <v>1041</v>
      </c>
      <c r="C254" s="119"/>
      <c r="D254" s="154"/>
      <c r="F254" s="128">
        <f t="shared" si="9"/>
        <v>0</v>
      </c>
      <c r="G254" s="128">
        <f t="shared" si="10"/>
        <v>0</v>
      </c>
    </row>
    <row r="255" spans="1:7" outlineLevel="1">
      <c r="A255" s="110" t="s">
        <v>1063</v>
      </c>
      <c r="B255" s="66" t="s">
        <v>1043</v>
      </c>
      <c r="C255" s="119"/>
      <c r="D255" s="154"/>
      <c r="F255" s="128">
        <f t="shared" si="9"/>
        <v>0</v>
      </c>
      <c r="G255" s="128">
        <f t="shared" si="10"/>
        <v>0</v>
      </c>
    </row>
    <row r="256" spans="1:7" outlineLevel="1">
      <c r="A256" s="110" t="s">
        <v>1064</v>
      </c>
      <c r="B256" s="49"/>
      <c r="F256" s="137"/>
      <c r="G256" s="137"/>
    </row>
    <row r="257" spans="1:14" outlineLevel="1">
      <c r="A257" s="110" t="s">
        <v>1065</v>
      </c>
      <c r="B257" s="49"/>
      <c r="F257" s="137"/>
      <c r="G257" s="137"/>
    </row>
    <row r="258" spans="1:14" outlineLevel="1">
      <c r="A258" s="110" t="s">
        <v>1066</v>
      </c>
      <c r="B258" s="49"/>
      <c r="F258" s="137"/>
      <c r="G258" s="137"/>
    </row>
    <row r="259" spans="1:14" ht="15" customHeight="1">
      <c r="A259" s="44"/>
      <c r="B259" s="134" t="s">
        <v>1067</v>
      </c>
      <c r="C259" s="44" t="s">
        <v>757</v>
      </c>
      <c r="D259" s="44"/>
      <c r="E259" s="43"/>
      <c r="F259" s="44"/>
      <c r="G259" s="44"/>
    </row>
    <row r="260" spans="1:14">
      <c r="A260" s="110" t="s">
        <v>1068</v>
      </c>
      <c r="B260" s="110" t="s">
        <v>1069</v>
      </c>
      <c r="C260" s="121">
        <v>0.97080999999999995</v>
      </c>
      <c r="E260" s="126"/>
      <c r="F260" s="126"/>
      <c r="G260" s="126"/>
    </row>
    <row r="261" spans="1:14">
      <c r="A261" s="110" t="s">
        <v>1070</v>
      </c>
      <c r="B261" s="110" t="s">
        <v>1071</v>
      </c>
      <c r="C261" s="121">
        <v>2.6509999999999999E-2</v>
      </c>
      <c r="E261" s="126"/>
      <c r="F261" s="126"/>
    </row>
    <row r="262" spans="1:14">
      <c r="A262" s="110" t="s">
        <v>1072</v>
      </c>
      <c r="B262" s="110" t="s">
        <v>1073</v>
      </c>
      <c r="C262" s="121">
        <v>0</v>
      </c>
      <c r="E262" s="126"/>
      <c r="F262" s="126"/>
    </row>
    <row r="263" spans="1:14">
      <c r="A263" s="110" t="s">
        <v>1074</v>
      </c>
      <c r="B263" s="110" t="s">
        <v>1075</v>
      </c>
      <c r="C263" s="121">
        <v>0</v>
      </c>
      <c r="E263" s="126"/>
      <c r="F263" s="126"/>
    </row>
    <row r="264" spans="1:14">
      <c r="A264" s="110" t="s">
        <v>1076</v>
      </c>
      <c r="B264" s="118" t="s">
        <v>1077</v>
      </c>
      <c r="C264" s="121">
        <v>0</v>
      </c>
      <c r="D264" s="50"/>
      <c r="E264" s="50"/>
      <c r="F264" s="50"/>
      <c r="G264" s="50"/>
      <c r="H264" s="28"/>
      <c r="I264" s="107"/>
      <c r="J264" s="107"/>
      <c r="K264" s="107"/>
      <c r="L264" s="28"/>
      <c r="M264" s="28"/>
      <c r="N264" s="28"/>
    </row>
    <row r="265" spans="1:14">
      <c r="A265" s="110" t="s">
        <v>1078</v>
      </c>
      <c r="B265" s="110" t="s">
        <v>273</v>
      </c>
      <c r="C265" s="121">
        <v>2.6800000000000001E-3</v>
      </c>
      <c r="E265" s="126"/>
      <c r="F265" s="126"/>
    </row>
    <row r="266" spans="1:14" outlineLevel="1">
      <c r="A266" s="110" t="s">
        <v>1079</v>
      </c>
      <c r="B266" s="66" t="s">
        <v>1080</v>
      </c>
      <c r="C266" s="164"/>
      <c r="E266" s="126"/>
      <c r="F266" s="126"/>
    </row>
    <row r="267" spans="1:14" outlineLevel="1">
      <c r="A267" s="110" t="s">
        <v>1081</v>
      </c>
      <c r="B267" s="66" t="s">
        <v>1082</v>
      </c>
      <c r="C267" s="124"/>
      <c r="E267" s="126"/>
      <c r="F267" s="126"/>
    </row>
    <row r="268" spans="1:14" outlineLevel="1">
      <c r="A268" s="110" t="s">
        <v>1083</v>
      </c>
      <c r="B268" s="66" t="s">
        <v>1084</v>
      </c>
      <c r="C268" s="124"/>
      <c r="E268" s="126"/>
      <c r="F268" s="126"/>
    </row>
    <row r="269" spans="1:14" outlineLevel="1">
      <c r="A269" s="110" t="s">
        <v>1085</v>
      </c>
      <c r="B269" s="66" t="s">
        <v>1086</v>
      </c>
      <c r="C269" s="124"/>
      <c r="E269" s="126"/>
      <c r="F269" s="126"/>
    </row>
    <row r="270" spans="1:14" outlineLevel="1">
      <c r="A270" s="110" t="s">
        <v>1087</v>
      </c>
      <c r="B270" s="80" t="s">
        <v>277</v>
      </c>
      <c r="C270" s="124"/>
      <c r="E270" s="126"/>
      <c r="F270" s="126"/>
    </row>
    <row r="271" spans="1:14" outlineLevel="1">
      <c r="A271" s="110" t="s">
        <v>1088</v>
      </c>
      <c r="B271" s="80" t="s">
        <v>277</v>
      </c>
      <c r="C271" s="124"/>
      <c r="E271" s="126"/>
      <c r="F271" s="126"/>
    </row>
    <row r="272" spans="1:14" outlineLevel="1">
      <c r="A272" s="110" t="s">
        <v>1089</v>
      </c>
      <c r="B272" s="80" t="s">
        <v>277</v>
      </c>
      <c r="C272" s="124"/>
      <c r="E272" s="126"/>
      <c r="F272" s="126"/>
    </row>
    <row r="273" spans="1:7" outlineLevel="1">
      <c r="A273" s="110" t="s">
        <v>1090</v>
      </c>
      <c r="B273" s="80" t="s">
        <v>277</v>
      </c>
      <c r="C273" s="124"/>
      <c r="E273" s="126"/>
      <c r="F273" s="126"/>
    </row>
    <row r="274" spans="1:7" outlineLevel="1">
      <c r="A274" s="110" t="s">
        <v>1091</v>
      </c>
      <c r="B274" s="80" t="s">
        <v>277</v>
      </c>
      <c r="C274" s="124"/>
      <c r="E274" s="126"/>
      <c r="F274" s="126"/>
    </row>
    <row r="275" spans="1:7" outlineLevel="1">
      <c r="A275" s="110" t="s">
        <v>1092</v>
      </c>
      <c r="B275" s="80" t="s">
        <v>277</v>
      </c>
      <c r="C275" s="124"/>
      <c r="E275" s="126"/>
      <c r="F275" s="126"/>
    </row>
    <row r="276" spans="1:7" ht="15" customHeight="1">
      <c r="A276" s="44"/>
      <c r="B276" s="134" t="s">
        <v>1093</v>
      </c>
      <c r="C276" s="44" t="s">
        <v>757</v>
      </c>
      <c r="D276" s="44"/>
      <c r="E276" s="43"/>
      <c r="F276" s="44"/>
      <c r="G276" s="44"/>
    </row>
    <row r="277" spans="1:7">
      <c r="A277" s="110" t="s">
        <v>1094</v>
      </c>
      <c r="B277" s="110" t="s">
        <v>1095</v>
      </c>
      <c r="C277" s="121">
        <v>0.99965999999999999</v>
      </c>
      <c r="E277" s="28"/>
      <c r="F277" s="28"/>
    </row>
    <row r="278" spans="1:7">
      <c r="A278" s="110" t="s">
        <v>1096</v>
      </c>
      <c r="B278" s="110" t="s">
        <v>1097</v>
      </c>
      <c r="C278" s="121">
        <v>0</v>
      </c>
      <c r="E278" s="28"/>
      <c r="F278" s="28"/>
    </row>
    <row r="279" spans="1:7">
      <c r="A279" s="110" t="s">
        <v>1098</v>
      </c>
      <c r="B279" s="110" t="s">
        <v>273</v>
      </c>
      <c r="C279" s="121">
        <v>0</v>
      </c>
      <c r="E279" s="28"/>
      <c r="F279" s="28"/>
    </row>
    <row r="280" spans="1:7" outlineLevel="1">
      <c r="A280" s="110" t="s">
        <v>1099</v>
      </c>
      <c r="B280" s="112"/>
      <c r="C280" s="124"/>
      <c r="E280" s="28"/>
      <c r="F280" s="28"/>
    </row>
    <row r="281" spans="1:7" outlineLevel="1">
      <c r="A281" s="110" t="s">
        <v>1100</v>
      </c>
      <c r="B281" s="112"/>
      <c r="C281" s="124"/>
      <c r="E281" s="28"/>
      <c r="F281" s="28"/>
    </row>
    <row r="282" spans="1:7" outlineLevel="1">
      <c r="A282" s="110" t="s">
        <v>1101</v>
      </c>
      <c r="B282" s="112"/>
      <c r="C282" s="124"/>
      <c r="E282" s="28"/>
      <c r="F282" s="28"/>
    </row>
    <row r="283" spans="1:7" outlineLevel="1">
      <c r="A283" s="110" t="s">
        <v>1102</v>
      </c>
      <c r="B283" s="112"/>
      <c r="C283" s="124"/>
      <c r="E283" s="28"/>
      <c r="F283" s="28"/>
    </row>
    <row r="284" spans="1:7" outlineLevel="1">
      <c r="A284" s="110" t="s">
        <v>1103</v>
      </c>
      <c r="B284" s="112"/>
      <c r="C284" s="124"/>
      <c r="E284" s="28"/>
      <c r="F284" s="28"/>
    </row>
    <row r="285" spans="1:7" outlineLevel="1">
      <c r="A285" s="110" t="s">
        <v>1104</v>
      </c>
      <c r="B285" s="112"/>
      <c r="C285" s="124"/>
      <c r="E285" s="28"/>
      <c r="F285" s="28"/>
    </row>
    <row r="286" spans="1:7" s="5" customFormat="1">
      <c r="A286" s="42"/>
      <c r="B286" s="42" t="s">
        <v>1105</v>
      </c>
      <c r="C286" s="42" t="s">
        <v>234</v>
      </c>
      <c r="D286" s="42" t="s">
        <v>1106</v>
      </c>
      <c r="E286" s="42"/>
      <c r="F286" s="42" t="s">
        <v>757</v>
      </c>
      <c r="G286" s="42" t="s">
        <v>1107</v>
      </c>
    </row>
    <row r="287" spans="1:7" s="5" customFormat="1">
      <c r="A287" s="110" t="s">
        <v>1108</v>
      </c>
      <c r="B287" s="144" t="s">
        <v>894</v>
      </c>
      <c r="C287" s="119">
        <v>0</v>
      </c>
      <c r="D287" s="119">
        <v>0</v>
      </c>
      <c r="E287" s="34"/>
      <c r="F287" s="128" t="str">
        <f t="shared" ref="F287:F304" si="11">IF($C$305=0,"",IF(C287="[For completion]","",C287/$C$305))</f>
        <v/>
      </c>
      <c r="G287" s="128" t="str">
        <f t="shared" ref="G287:G304" si="12">IF($D$305=0,"",IF(D287="[For completion]","",D287/$D$305))</f>
        <v/>
      </c>
    </row>
    <row r="288" spans="1:7" s="5" customFormat="1">
      <c r="A288" s="110" t="s">
        <v>1109</v>
      </c>
      <c r="B288" s="144" t="s">
        <v>894</v>
      </c>
      <c r="C288" s="119">
        <v>0</v>
      </c>
      <c r="D288" s="119">
        <v>0</v>
      </c>
      <c r="E288" s="34"/>
      <c r="F288" s="128" t="str">
        <f t="shared" si="11"/>
        <v/>
      </c>
      <c r="G288" s="128" t="str">
        <f t="shared" si="12"/>
        <v/>
      </c>
    </row>
    <row r="289" spans="1:7" s="5" customFormat="1">
      <c r="A289" s="110" t="s">
        <v>1110</v>
      </c>
      <c r="B289" s="144" t="s">
        <v>894</v>
      </c>
      <c r="C289" s="119">
        <v>0</v>
      </c>
      <c r="D289" s="119">
        <v>0</v>
      </c>
      <c r="E289" s="34"/>
      <c r="F289" s="128" t="str">
        <f t="shared" si="11"/>
        <v/>
      </c>
      <c r="G289" s="128" t="str">
        <f t="shared" si="12"/>
        <v/>
      </c>
    </row>
    <row r="290" spans="1:7" s="5" customFormat="1">
      <c r="A290" s="110" t="s">
        <v>1111</v>
      </c>
      <c r="B290" s="144" t="s">
        <v>894</v>
      </c>
      <c r="C290" s="119">
        <v>0</v>
      </c>
      <c r="D290" s="119">
        <v>0</v>
      </c>
      <c r="E290" s="34"/>
      <c r="F290" s="128" t="str">
        <f t="shared" si="11"/>
        <v/>
      </c>
      <c r="G290" s="128" t="str">
        <f t="shared" si="12"/>
        <v/>
      </c>
    </row>
    <row r="291" spans="1:7" s="5" customFormat="1">
      <c r="A291" s="110" t="s">
        <v>1112</v>
      </c>
      <c r="B291" s="144" t="s">
        <v>894</v>
      </c>
      <c r="C291" s="119">
        <v>0</v>
      </c>
      <c r="D291" s="119">
        <v>0</v>
      </c>
      <c r="E291" s="34"/>
      <c r="F291" s="128" t="str">
        <f t="shared" si="11"/>
        <v/>
      </c>
      <c r="G291" s="128" t="str">
        <f t="shared" si="12"/>
        <v/>
      </c>
    </row>
    <row r="292" spans="1:7" s="5" customFormat="1">
      <c r="A292" s="110" t="s">
        <v>1113</v>
      </c>
      <c r="B292" s="144" t="s">
        <v>894</v>
      </c>
      <c r="C292" s="119">
        <v>0</v>
      </c>
      <c r="D292" s="119">
        <v>0</v>
      </c>
      <c r="E292" s="34"/>
      <c r="F292" s="128" t="str">
        <f t="shared" si="11"/>
        <v/>
      </c>
      <c r="G292" s="128" t="str">
        <f t="shared" si="12"/>
        <v/>
      </c>
    </row>
    <row r="293" spans="1:7" s="5" customFormat="1">
      <c r="A293" s="110" t="s">
        <v>1114</v>
      </c>
      <c r="B293" s="144" t="s">
        <v>894</v>
      </c>
      <c r="C293" s="119">
        <v>0</v>
      </c>
      <c r="D293" s="119">
        <v>0</v>
      </c>
      <c r="E293" s="34"/>
      <c r="F293" s="128" t="str">
        <f t="shared" si="11"/>
        <v/>
      </c>
      <c r="G293" s="128" t="str">
        <f t="shared" si="12"/>
        <v/>
      </c>
    </row>
    <row r="294" spans="1:7" s="5" customFormat="1">
      <c r="A294" s="110" t="s">
        <v>1115</v>
      </c>
      <c r="B294" s="144" t="s">
        <v>894</v>
      </c>
      <c r="C294" s="119">
        <v>0</v>
      </c>
      <c r="D294" s="119">
        <v>0</v>
      </c>
      <c r="E294" s="34"/>
      <c r="F294" s="128" t="str">
        <f t="shared" si="11"/>
        <v/>
      </c>
      <c r="G294" s="128" t="str">
        <f t="shared" si="12"/>
        <v/>
      </c>
    </row>
    <row r="295" spans="1:7" s="5" customFormat="1">
      <c r="A295" s="110" t="s">
        <v>1116</v>
      </c>
      <c r="B295" s="144" t="s">
        <v>894</v>
      </c>
      <c r="C295" s="119">
        <v>0</v>
      </c>
      <c r="D295" s="119">
        <v>0</v>
      </c>
      <c r="E295" s="34"/>
      <c r="F295" s="128" t="str">
        <f t="shared" si="11"/>
        <v/>
      </c>
      <c r="G295" s="128" t="str">
        <f t="shared" si="12"/>
        <v/>
      </c>
    </row>
    <row r="296" spans="1:7" s="5" customFormat="1">
      <c r="A296" s="110" t="s">
        <v>1117</v>
      </c>
      <c r="B296" s="144" t="s">
        <v>894</v>
      </c>
      <c r="C296" s="119">
        <v>0</v>
      </c>
      <c r="D296" s="119">
        <v>0</v>
      </c>
      <c r="E296" s="34"/>
      <c r="F296" s="128" t="str">
        <f t="shared" si="11"/>
        <v/>
      </c>
      <c r="G296" s="128" t="str">
        <f t="shared" si="12"/>
        <v/>
      </c>
    </row>
    <row r="297" spans="1:7" s="5" customFormat="1">
      <c r="A297" s="110" t="s">
        <v>1118</v>
      </c>
      <c r="B297" s="144" t="s">
        <v>894</v>
      </c>
      <c r="C297" s="119">
        <v>0</v>
      </c>
      <c r="D297" s="119">
        <v>0</v>
      </c>
      <c r="E297" s="34"/>
      <c r="F297" s="128" t="str">
        <f t="shared" si="11"/>
        <v/>
      </c>
      <c r="G297" s="128" t="str">
        <f t="shared" si="12"/>
        <v/>
      </c>
    </row>
    <row r="298" spans="1:7" s="5" customFormat="1">
      <c r="A298" s="110" t="s">
        <v>1119</v>
      </c>
      <c r="B298" s="144" t="s">
        <v>894</v>
      </c>
      <c r="C298" s="119">
        <v>0</v>
      </c>
      <c r="D298" s="119">
        <v>0</v>
      </c>
      <c r="E298" s="34"/>
      <c r="F298" s="128" t="str">
        <f t="shared" si="11"/>
        <v/>
      </c>
      <c r="G298" s="128" t="str">
        <f t="shared" si="12"/>
        <v/>
      </c>
    </row>
    <row r="299" spans="1:7" s="5" customFormat="1">
      <c r="A299" s="110" t="s">
        <v>1120</v>
      </c>
      <c r="B299" s="144" t="s">
        <v>894</v>
      </c>
      <c r="C299" s="119">
        <v>0</v>
      </c>
      <c r="D299" s="119">
        <v>0</v>
      </c>
      <c r="E299" s="34"/>
      <c r="F299" s="128" t="str">
        <f t="shared" si="11"/>
        <v/>
      </c>
      <c r="G299" s="128" t="str">
        <f t="shared" si="12"/>
        <v/>
      </c>
    </row>
    <row r="300" spans="1:7" s="5" customFormat="1">
      <c r="A300" s="110" t="s">
        <v>1121</v>
      </c>
      <c r="B300" s="144" t="s">
        <v>894</v>
      </c>
      <c r="C300" s="119">
        <v>0</v>
      </c>
      <c r="D300" s="119">
        <v>0</v>
      </c>
      <c r="E300" s="34"/>
      <c r="F300" s="128" t="str">
        <f t="shared" si="11"/>
        <v/>
      </c>
      <c r="G300" s="128" t="str">
        <f t="shared" si="12"/>
        <v/>
      </c>
    </row>
    <row r="301" spans="1:7" s="5" customFormat="1">
      <c r="A301" s="110" t="s">
        <v>1122</v>
      </c>
      <c r="B301" s="144" t="s">
        <v>894</v>
      </c>
      <c r="C301" s="119">
        <v>0</v>
      </c>
      <c r="D301" s="119">
        <v>0</v>
      </c>
      <c r="E301" s="34"/>
      <c r="F301" s="128" t="str">
        <f t="shared" si="11"/>
        <v/>
      </c>
      <c r="G301" s="128" t="str">
        <f t="shared" si="12"/>
        <v/>
      </c>
    </row>
    <row r="302" spans="1:7" s="5" customFormat="1">
      <c r="A302" s="110" t="s">
        <v>1123</v>
      </c>
      <c r="B302" s="144" t="s">
        <v>894</v>
      </c>
      <c r="C302" s="119">
        <v>0</v>
      </c>
      <c r="D302" s="119">
        <v>0</v>
      </c>
      <c r="E302" s="34"/>
      <c r="F302" s="128" t="str">
        <f t="shared" si="11"/>
        <v/>
      </c>
      <c r="G302" s="128" t="str">
        <f t="shared" si="12"/>
        <v/>
      </c>
    </row>
    <row r="303" spans="1:7" s="5" customFormat="1">
      <c r="A303" s="110" t="s">
        <v>1124</v>
      </c>
      <c r="B303" s="144" t="s">
        <v>894</v>
      </c>
      <c r="C303" s="119">
        <v>0</v>
      </c>
      <c r="D303" s="119">
        <v>0</v>
      </c>
      <c r="E303" s="34"/>
      <c r="F303" s="128" t="str">
        <f t="shared" si="11"/>
        <v/>
      </c>
      <c r="G303" s="128" t="str">
        <f t="shared" si="12"/>
        <v/>
      </c>
    </row>
    <row r="304" spans="1:7" s="5" customFormat="1">
      <c r="A304" s="110" t="s">
        <v>1125</v>
      </c>
      <c r="B304" s="118" t="s">
        <v>1126</v>
      </c>
      <c r="C304" s="119">
        <v>0</v>
      </c>
      <c r="D304" s="112">
        <v>0</v>
      </c>
      <c r="E304" s="34"/>
      <c r="F304" s="128" t="str">
        <f t="shared" si="11"/>
        <v/>
      </c>
      <c r="G304" s="128" t="str">
        <f t="shared" si="12"/>
        <v/>
      </c>
    </row>
    <row r="305" spans="1:7" s="5" customFormat="1">
      <c r="A305" s="110" t="s">
        <v>1127</v>
      </c>
      <c r="B305" s="118" t="s">
        <v>275</v>
      </c>
      <c r="C305" s="139">
        <f>SUM(C287:C304)</f>
        <v>0</v>
      </c>
      <c r="D305" s="110">
        <f>SUM(D287:D304)</f>
        <v>0</v>
      </c>
      <c r="E305" s="34"/>
      <c r="F305" s="122">
        <f>SUM(F287:F304)</f>
        <v>0</v>
      </c>
      <c r="G305" s="122">
        <f>SUM(G287:G304)</f>
        <v>0</v>
      </c>
    </row>
    <row r="306" spans="1:7" s="5" customFormat="1">
      <c r="A306" s="110" t="s">
        <v>1128</v>
      </c>
      <c r="B306" s="114"/>
      <c r="C306" s="107"/>
      <c r="D306" s="107"/>
      <c r="E306" s="34"/>
      <c r="F306" s="34"/>
      <c r="G306" s="34"/>
    </row>
    <row r="307" spans="1:7" s="5" customFormat="1">
      <c r="A307" s="110" t="s">
        <v>1129</v>
      </c>
      <c r="B307" s="114"/>
      <c r="C307" s="107"/>
      <c r="D307" s="107"/>
      <c r="E307" s="34"/>
      <c r="F307" s="34"/>
      <c r="G307" s="34"/>
    </row>
    <row r="308" spans="1:7" s="5" customFormat="1">
      <c r="A308" s="110" t="s">
        <v>1130</v>
      </c>
      <c r="B308" s="114"/>
      <c r="C308" s="107"/>
      <c r="D308" s="107"/>
      <c r="E308" s="34"/>
      <c r="F308" s="34"/>
      <c r="G308" s="34"/>
    </row>
    <row r="309" spans="1:7" s="5" customFormat="1">
      <c r="A309" s="42"/>
      <c r="B309" s="42" t="s">
        <v>1131</v>
      </c>
      <c r="C309" s="42" t="s">
        <v>234</v>
      </c>
      <c r="D309" s="42" t="s">
        <v>1106</v>
      </c>
      <c r="E309" s="42"/>
      <c r="F309" s="42" t="s">
        <v>757</v>
      </c>
      <c r="G309" s="42" t="s">
        <v>1107</v>
      </c>
    </row>
    <row r="310" spans="1:7" s="5" customFormat="1">
      <c r="A310" s="110" t="s">
        <v>1132</v>
      </c>
      <c r="B310" s="144" t="s">
        <v>894</v>
      </c>
      <c r="C310" s="119">
        <v>0</v>
      </c>
      <c r="D310" s="112">
        <v>0</v>
      </c>
      <c r="E310" s="34"/>
      <c r="F310" s="128" t="str">
        <f t="shared" ref="F310:F327" si="13">IF($C$328=0,"",IF(C310="[For completion]","",C310/$C$328))</f>
        <v/>
      </c>
      <c r="G310" s="128" t="str">
        <f t="shared" ref="G310:G327" si="14">IF($D$328=0,"",IF(D310="[For completion]","",D310/$D$328))</f>
        <v/>
      </c>
    </row>
    <row r="311" spans="1:7" s="5" customFormat="1">
      <c r="A311" s="110" t="s">
        <v>1133</v>
      </c>
      <c r="B311" s="144" t="s">
        <v>894</v>
      </c>
      <c r="C311" s="119">
        <v>0</v>
      </c>
      <c r="D311" s="112">
        <v>0</v>
      </c>
      <c r="E311" s="34"/>
      <c r="F311" s="128" t="str">
        <f t="shared" si="13"/>
        <v/>
      </c>
      <c r="G311" s="128" t="str">
        <f t="shared" si="14"/>
        <v/>
      </c>
    </row>
    <row r="312" spans="1:7" s="5" customFormat="1">
      <c r="A312" s="110" t="s">
        <v>1134</v>
      </c>
      <c r="B312" s="144" t="s">
        <v>894</v>
      </c>
      <c r="C312" s="119">
        <v>0</v>
      </c>
      <c r="D312" s="112">
        <v>0</v>
      </c>
      <c r="E312" s="34"/>
      <c r="F312" s="128" t="str">
        <f t="shared" si="13"/>
        <v/>
      </c>
      <c r="G312" s="128" t="str">
        <f t="shared" si="14"/>
        <v/>
      </c>
    </row>
    <row r="313" spans="1:7" s="5" customFormat="1">
      <c r="A313" s="110" t="s">
        <v>1135</v>
      </c>
      <c r="B313" s="144" t="s">
        <v>894</v>
      </c>
      <c r="C313" s="119">
        <v>0</v>
      </c>
      <c r="D313" s="112">
        <v>0</v>
      </c>
      <c r="E313" s="34"/>
      <c r="F313" s="128" t="str">
        <f t="shared" si="13"/>
        <v/>
      </c>
      <c r="G313" s="128" t="str">
        <f t="shared" si="14"/>
        <v/>
      </c>
    </row>
    <row r="314" spans="1:7" s="5" customFormat="1">
      <c r="A314" s="110" t="s">
        <v>1136</v>
      </c>
      <c r="B314" s="144" t="s">
        <v>894</v>
      </c>
      <c r="C314" s="119">
        <v>0</v>
      </c>
      <c r="D314" s="112">
        <v>0</v>
      </c>
      <c r="E314" s="34"/>
      <c r="F314" s="128" t="str">
        <f t="shared" si="13"/>
        <v/>
      </c>
      <c r="G314" s="128" t="str">
        <f t="shared" si="14"/>
        <v/>
      </c>
    </row>
    <row r="315" spans="1:7" s="5" customFormat="1">
      <c r="A315" s="110" t="s">
        <v>1137</v>
      </c>
      <c r="B315" s="144" t="s">
        <v>894</v>
      </c>
      <c r="C315" s="119">
        <v>0</v>
      </c>
      <c r="D315" s="112">
        <v>0</v>
      </c>
      <c r="E315" s="34"/>
      <c r="F315" s="128" t="str">
        <f t="shared" si="13"/>
        <v/>
      </c>
      <c r="G315" s="128" t="str">
        <f t="shared" si="14"/>
        <v/>
      </c>
    </row>
    <row r="316" spans="1:7" s="5" customFormat="1">
      <c r="A316" s="110" t="s">
        <v>1138</v>
      </c>
      <c r="B316" s="144" t="s">
        <v>894</v>
      </c>
      <c r="C316" s="119">
        <v>0</v>
      </c>
      <c r="D316" s="112">
        <v>0</v>
      </c>
      <c r="E316" s="34"/>
      <c r="F316" s="128" t="str">
        <f t="shared" si="13"/>
        <v/>
      </c>
      <c r="G316" s="128" t="str">
        <f t="shared" si="14"/>
        <v/>
      </c>
    </row>
    <row r="317" spans="1:7" s="5" customFormat="1">
      <c r="A317" s="110" t="s">
        <v>1139</v>
      </c>
      <c r="B317" s="144" t="s">
        <v>894</v>
      </c>
      <c r="C317" s="119">
        <v>0</v>
      </c>
      <c r="D317" s="112">
        <v>0</v>
      </c>
      <c r="E317" s="34"/>
      <c r="F317" s="128" t="str">
        <f t="shared" si="13"/>
        <v/>
      </c>
      <c r="G317" s="128" t="str">
        <f t="shared" si="14"/>
        <v/>
      </c>
    </row>
    <row r="318" spans="1:7" s="5" customFormat="1">
      <c r="A318" s="110" t="s">
        <v>1140</v>
      </c>
      <c r="B318" s="144" t="s">
        <v>894</v>
      </c>
      <c r="C318" s="119">
        <v>0</v>
      </c>
      <c r="D318" s="112">
        <v>0</v>
      </c>
      <c r="E318" s="34"/>
      <c r="F318" s="128" t="str">
        <f t="shared" si="13"/>
        <v/>
      </c>
      <c r="G318" s="128" t="str">
        <f t="shared" si="14"/>
        <v/>
      </c>
    </row>
    <row r="319" spans="1:7" s="5" customFormat="1">
      <c r="A319" s="110" t="s">
        <v>1141</v>
      </c>
      <c r="B319" s="144" t="s">
        <v>894</v>
      </c>
      <c r="C319" s="119">
        <v>0</v>
      </c>
      <c r="D319" s="112">
        <v>0</v>
      </c>
      <c r="E319" s="34"/>
      <c r="F319" s="128" t="str">
        <f t="shared" si="13"/>
        <v/>
      </c>
      <c r="G319" s="128" t="str">
        <f t="shared" si="14"/>
        <v/>
      </c>
    </row>
    <row r="320" spans="1:7" s="5" customFormat="1">
      <c r="A320" s="110" t="s">
        <v>1142</v>
      </c>
      <c r="B320" s="144" t="s">
        <v>894</v>
      </c>
      <c r="C320" s="119">
        <v>0</v>
      </c>
      <c r="D320" s="112">
        <v>0</v>
      </c>
      <c r="E320" s="34"/>
      <c r="F320" s="128" t="str">
        <f t="shared" si="13"/>
        <v/>
      </c>
      <c r="G320" s="128" t="str">
        <f t="shared" si="14"/>
        <v/>
      </c>
    </row>
    <row r="321" spans="1:7" s="5" customFormat="1">
      <c r="A321" s="110" t="s">
        <v>1143</v>
      </c>
      <c r="B321" s="144" t="s">
        <v>894</v>
      </c>
      <c r="C321" s="119">
        <v>0</v>
      </c>
      <c r="D321" s="112">
        <v>0</v>
      </c>
      <c r="E321" s="34"/>
      <c r="F321" s="128" t="str">
        <f t="shared" si="13"/>
        <v/>
      </c>
      <c r="G321" s="128" t="str">
        <f t="shared" si="14"/>
        <v/>
      </c>
    </row>
    <row r="322" spans="1:7" s="5" customFormat="1">
      <c r="A322" s="110" t="s">
        <v>1144</v>
      </c>
      <c r="B322" s="144" t="s">
        <v>894</v>
      </c>
      <c r="C322" s="119">
        <v>0</v>
      </c>
      <c r="D322" s="112">
        <v>0</v>
      </c>
      <c r="E322" s="34"/>
      <c r="F322" s="128" t="str">
        <f t="shared" si="13"/>
        <v/>
      </c>
      <c r="G322" s="128" t="str">
        <f t="shared" si="14"/>
        <v/>
      </c>
    </row>
    <row r="323" spans="1:7" s="5" customFormat="1">
      <c r="A323" s="110" t="s">
        <v>1145</v>
      </c>
      <c r="B323" s="144" t="s">
        <v>894</v>
      </c>
      <c r="C323" s="119">
        <v>0</v>
      </c>
      <c r="D323" s="112">
        <v>0</v>
      </c>
      <c r="E323" s="34"/>
      <c r="F323" s="128" t="str">
        <f t="shared" si="13"/>
        <v/>
      </c>
      <c r="G323" s="128" t="str">
        <f t="shared" si="14"/>
        <v/>
      </c>
    </row>
    <row r="324" spans="1:7" s="5" customFormat="1">
      <c r="A324" s="110" t="s">
        <v>1146</v>
      </c>
      <c r="B324" s="144" t="s">
        <v>894</v>
      </c>
      <c r="C324" s="119">
        <v>0</v>
      </c>
      <c r="D324" s="112">
        <v>0</v>
      </c>
      <c r="E324" s="34"/>
      <c r="F324" s="128" t="str">
        <f t="shared" si="13"/>
        <v/>
      </c>
      <c r="G324" s="128" t="str">
        <f t="shared" si="14"/>
        <v/>
      </c>
    </row>
    <row r="325" spans="1:7" s="5" customFormat="1">
      <c r="A325" s="110" t="s">
        <v>1147</v>
      </c>
      <c r="B325" s="144" t="s">
        <v>894</v>
      </c>
      <c r="C325" s="119">
        <v>0</v>
      </c>
      <c r="D325" s="112">
        <v>0</v>
      </c>
      <c r="E325" s="34"/>
      <c r="F325" s="128" t="str">
        <f t="shared" si="13"/>
        <v/>
      </c>
      <c r="G325" s="128" t="str">
        <f t="shared" si="14"/>
        <v/>
      </c>
    </row>
    <row r="326" spans="1:7" s="5" customFormat="1">
      <c r="A326" s="110" t="s">
        <v>1148</v>
      </c>
      <c r="B326" s="144" t="s">
        <v>894</v>
      </c>
      <c r="C326" s="119">
        <v>0</v>
      </c>
      <c r="D326" s="112">
        <v>0</v>
      </c>
      <c r="E326" s="34"/>
      <c r="F326" s="128" t="str">
        <f t="shared" si="13"/>
        <v/>
      </c>
      <c r="G326" s="128" t="str">
        <f t="shared" si="14"/>
        <v/>
      </c>
    </row>
    <row r="327" spans="1:7" s="5" customFormat="1">
      <c r="A327" s="110" t="s">
        <v>1149</v>
      </c>
      <c r="B327" s="118" t="s">
        <v>1126</v>
      </c>
      <c r="C327" s="119">
        <v>0</v>
      </c>
      <c r="D327" s="112">
        <v>0</v>
      </c>
      <c r="E327" s="34"/>
      <c r="F327" s="128" t="str">
        <f t="shared" si="13"/>
        <v/>
      </c>
      <c r="G327" s="128" t="str">
        <f t="shared" si="14"/>
        <v/>
      </c>
    </row>
    <row r="328" spans="1:7" s="5" customFormat="1">
      <c r="A328" s="110" t="s">
        <v>1150</v>
      </c>
      <c r="B328" s="118" t="s">
        <v>275</v>
      </c>
      <c r="C328" s="139">
        <f>SUM(C310:C327)</f>
        <v>0</v>
      </c>
      <c r="D328" s="110">
        <f>SUM(D310:D327)</f>
        <v>0</v>
      </c>
      <c r="E328" s="34"/>
      <c r="F328" s="122">
        <f>SUM(F310:F327)</f>
        <v>0</v>
      </c>
      <c r="G328" s="122">
        <f>SUM(G310:G327)</f>
        <v>0</v>
      </c>
    </row>
    <row r="329" spans="1:7" s="5" customFormat="1">
      <c r="A329" s="110" t="s">
        <v>1151</v>
      </c>
      <c r="B329" s="114"/>
      <c r="C329" s="107"/>
      <c r="D329" s="107"/>
      <c r="E329" s="34"/>
      <c r="F329" s="34"/>
      <c r="G329" s="34"/>
    </row>
    <row r="330" spans="1:7" s="5" customFormat="1">
      <c r="A330" s="110" t="s">
        <v>1152</v>
      </c>
      <c r="B330" s="114"/>
      <c r="C330" s="107"/>
      <c r="D330" s="107"/>
      <c r="E330" s="34"/>
      <c r="F330" s="34"/>
      <c r="G330" s="34"/>
    </row>
    <row r="331" spans="1:7" s="5" customFormat="1">
      <c r="A331" s="110" t="s">
        <v>1153</v>
      </c>
      <c r="B331" s="114"/>
      <c r="C331" s="107"/>
      <c r="D331" s="107"/>
      <c r="E331" s="34"/>
      <c r="F331" s="34"/>
      <c r="G331" s="34"/>
    </row>
    <row r="332" spans="1:7" s="5" customFormat="1">
      <c r="A332" s="42"/>
      <c r="B332" s="42" t="s">
        <v>1154</v>
      </c>
      <c r="C332" s="42" t="s">
        <v>234</v>
      </c>
      <c r="D332" s="42" t="s">
        <v>1106</v>
      </c>
      <c r="E332" s="42"/>
      <c r="F332" s="42" t="s">
        <v>757</v>
      </c>
      <c r="G332" s="42" t="s">
        <v>1107</v>
      </c>
    </row>
    <row r="333" spans="1:7" s="5" customFormat="1">
      <c r="A333" s="110" t="s">
        <v>1155</v>
      </c>
      <c r="B333" s="118" t="s">
        <v>1156</v>
      </c>
      <c r="C333" s="119">
        <v>0</v>
      </c>
      <c r="D333" s="112">
        <v>0</v>
      </c>
      <c r="E333" s="34"/>
      <c r="F333" s="128" t="str">
        <f t="shared" ref="F333:F345" si="15">IF($C$346=0,"",IF(C333="[For completion]","",C333/$C$346))</f>
        <v/>
      </c>
      <c r="G333" s="128" t="str">
        <f t="shared" ref="G333:G345" si="16">IF($D$346=0,"",IF(D333="[For completion]","",D333/$D$346))</f>
        <v/>
      </c>
    </row>
    <row r="334" spans="1:7" s="5" customFormat="1">
      <c r="A334" s="110" t="s">
        <v>1157</v>
      </c>
      <c r="B334" s="118" t="s">
        <v>1158</v>
      </c>
      <c r="C334" s="119">
        <v>0</v>
      </c>
      <c r="D334" s="112">
        <v>0</v>
      </c>
      <c r="E334" s="34"/>
      <c r="F334" s="128" t="str">
        <f t="shared" si="15"/>
        <v/>
      </c>
      <c r="G334" s="128" t="str">
        <f t="shared" si="16"/>
        <v/>
      </c>
    </row>
    <row r="335" spans="1:7" s="5" customFormat="1">
      <c r="A335" s="110" t="s">
        <v>1159</v>
      </c>
      <c r="B335" s="118" t="s">
        <v>1160</v>
      </c>
      <c r="C335" s="119">
        <v>0</v>
      </c>
      <c r="D335" s="112">
        <v>0</v>
      </c>
      <c r="E335" s="34"/>
      <c r="F335" s="128" t="str">
        <f t="shared" si="15"/>
        <v/>
      </c>
      <c r="G335" s="128" t="str">
        <f t="shared" si="16"/>
        <v/>
      </c>
    </row>
    <row r="336" spans="1:7" s="5" customFormat="1">
      <c r="A336" s="110" t="s">
        <v>1161</v>
      </c>
      <c r="B336" s="118" t="s">
        <v>1162</v>
      </c>
      <c r="C336" s="119">
        <v>0</v>
      </c>
      <c r="D336" s="112">
        <v>0</v>
      </c>
      <c r="E336" s="34"/>
      <c r="F336" s="128" t="str">
        <f t="shared" si="15"/>
        <v/>
      </c>
      <c r="G336" s="128" t="str">
        <f t="shared" si="16"/>
        <v/>
      </c>
    </row>
    <row r="337" spans="1:7" s="5" customFormat="1">
      <c r="A337" s="110" t="s">
        <v>1163</v>
      </c>
      <c r="B337" s="118" t="s">
        <v>1164</v>
      </c>
      <c r="C337" s="119">
        <v>0</v>
      </c>
      <c r="D337" s="112">
        <v>0</v>
      </c>
      <c r="E337" s="34"/>
      <c r="F337" s="128" t="str">
        <f t="shared" si="15"/>
        <v/>
      </c>
      <c r="G337" s="128" t="str">
        <f t="shared" si="16"/>
        <v/>
      </c>
    </row>
    <row r="338" spans="1:7" s="5" customFormat="1">
      <c r="A338" s="110" t="s">
        <v>1165</v>
      </c>
      <c r="B338" s="118" t="s">
        <v>1166</v>
      </c>
      <c r="C338" s="119">
        <v>0</v>
      </c>
      <c r="D338" s="112">
        <v>0</v>
      </c>
      <c r="E338" s="34"/>
      <c r="F338" s="128" t="str">
        <f t="shared" si="15"/>
        <v/>
      </c>
      <c r="G338" s="128" t="str">
        <f t="shared" si="16"/>
        <v/>
      </c>
    </row>
    <row r="339" spans="1:7" s="5" customFormat="1">
      <c r="A339" s="110" t="s">
        <v>1167</v>
      </c>
      <c r="B339" s="118" t="s">
        <v>1168</v>
      </c>
      <c r="C339" s="119">
        <v>0</v>
      </c>
      <c r="D339" s="112">
        <v>0</v>
      </c>
      <c r="E339" s="34"/>
      <c r="F339" s="128" t="str">
        <f t="shared" si="15"/>
        <v/>
      </c>
      <c r="G339" s="128" t="str">
        <f t="shared" si="16"/>
        <v/>
      </c>
    </row>
    <row r="340" spans="1:7" s="5" customFormat="1">
      <c r="A340" s="110" t="s">
        <v>1169</v>
      </c>
      <c r="B340" s="118" t="s">
        <v>1170</v>
      </c>
      <c r="C340" s="119">
        <v>0</v>
      </c>
      <c r="D340" s="112">
        <v>0</v>
      </c>
      <c r="E340" s="34"/>
      <c r="F340" s="128" t="str">
        <f t="shared" si="15"/>
        <v/>
      </c>
      <c r="G340" s="128" t="str">
        <f t="shared" si="16"/>
        <v/>
      </c>
    </row>
    <row r="341" spans="1:7" s="5" customFormat="1">
      <c r="A341" s="110" t="s">
        <v>1171</v>
      </c>
      <c r="B341" s="118" t="s">
        <v>1172</v>
      </c>
      <c r="C341" s="119">
        <v>0</v>
      </c>
      <c r="D341" s="112">
        <v>0</v>
      </c>
      <c r="E341" s="34"/>
      <c r="F341" s="128" t="str">
        <f t="shared" si="15"/>
        <v/>
      </c>
      <c r="G341" s="128" t="str">
        <f t="shared" si="16"/>
        <v/>
      </c>
    </row>
    <row r="342" spans="1:7" s="5" customFormat="1">
      <c r="A342" s="110" t="s">
        <v>1173</v>
      </c>
      <c r="B342" s="110" t="s">
        <v>1174</v>
      </c>
      <c r="C342" s="119">
        <v>0</v>
      </c>
      <c r="D342" s="112">
        <v>0</v>
      </c>
      <c r="F342" s="128" t="str">
        <f t="shared" si="15"/>
        <v/>
      </c>
      <c r="G342" s="128" t="str">
        <f t="shared" si="16"/>
        <v/>
      </c>
    </row>
    <row r="343" spans="1:7" s="5" customFormat="1">
      <c r="A343" s="110" t="s">
        <v>1175</v>
      </c>
      <c r="B343" s="110" t="s">
        <v>1176</v>
      </c>
      <c r="C343" s="119">
        <v>0</v>
      </c>
      <c r="D343" s="112">
        <v>0</v>
      </c>
      <c r="F343" s="128" t="str">
        <f t="shared" si="15"/>
        <v/>
      </c>
      <c r="G343" s="128" t="str">
        <f t="shared" si="16"/>
        <v/>
      </c>
    </row>
    <row r="344" spans="1:7" s="5" customFormat="1">
      <c r="A344" s="110" t="s">
        <v>1177</v>
      </c>
      <c r="B344" s="118" t="s">
        <v>1178</v>
      </c>
      <c r="C344" s="119">
        <v>0</v>
      </c>
      <c r="D344" s="112">
        <v>0</v>
      </c>
      <c r="E344" s="34"/>
      <c r="F344" s="128" t="str">
        <f t="shared" si="15"/>
        <v/>
      </c>
      <c r="G344" s="128" t="str">
        <f t="shared" si="16"/>
        <v/>
      </c>
    </row>
    <row r="345" spans="1:7" s="5" customFormat="1">
      <c r="A345" s="110" t="s">
        <v>1179</v>
      </c>
      <c r="B345" s="110" t="s">
        <v>1126</v>
      </c>
      <c r="C345" s="119">
        <v>0</v>
      </c>
      <c r="D345" s="112">
        <v>0</v>
      </c>
      <c r="F345" s="128" t="str">
        <f t="shared" si="15"/>
        <v/>
      </c>
      <c r="G345" s="128" t="str">
        <f t="shared" si="16"/>
        <v/>
      </c>
    </row>
    <row r="346" spans="1:7" s="5" customFormat="1">
      <c r="A346" s="110" t="s">
        <v>1180</v>
      </c>
      <c r="B346" s="118" t="s">
        <v>275</v>
      </c>
      <c r="C346" s="139">
        <f>SUM(C333:C345)</f>
        <v>0</v>
      </c>
      <c r="D346" s="110">
        <f>SUM(D333:D345)</f>
        <v>0</v>
      </c>
      <c r="E346" s="34"/>
      <c r="F346" s="122">
        <f>SUM(F333:F345)</f>
        <v>0</v>
      </c>
      <c r="G346" s="122">
        <f>SUM(G333:G345)</f>
        <v>0</v>
      </c>
    </row>
    <row r="347" spans="1:7" s="5" customFormat="1">
      <c r="A347" s="110" t="s">
        <v>1181</v>
      </c>
      <c r="B347" s="114"/>
      <c r="C347" s="120"/>
      <c r="D347" s="107"/>
      <c r="E347" s="34"/>
      <c r="F347" s="123"/>
      <c r="G347" s="123"/>
    </row>
    <row r="348" spans="1:7" s="5" customFormat="1">
      <c r="A348" s="110" t="s">
        <v>1182</v>
      </c>
      <c r="B348" s="114"/>
      <c r="C348" s="120"/>
      <c r="D348" s="107"/>
      <c r="E348" s="34"/>
      <c r="F348" s="123"/>
      <c r="G348" s="123"/>
    </row>
    <row r="349" spans="1:7" s="5" customFormat="1">
      <c r="A349" s="110" t="s">
        <v>1183</v>
      </c>
    </row>
    <row r="350" spans="1:7" s="5" customFormat="1">
      <c r="A350" s="110" t="s">
        <v>1184</v>
      </c>
    </row>
    <row r="351" spans="1:7" s="5" customFormat="1">
      <c r="A351" s="110" t="s">
        <v>1185</v>
      </c>
      <c r="B351" s="114"/>
      <c r="C351" s="120"/>
      <c r="D351" s="107"/>
      <c r="E351" s="34"/>
      <c r="F351" s="123"/>
      <c r="G351" s="123"/>
    </row>
    <row r="352" spans="1:7" s="5" customFormat="1">
      <c r="A352" s="110" t="s">
        <v>1186</v>
      </c>
      <c r="B352" s="114"/>
      <c r="C352" s="120"/>
      <c r="D352" s="107"/>
      <c r="E352" s="34"/>
      <c r="F352" s="123"/>
      <c r="G352" s="123"/>
    </row>
    <row r="353" spans="1:7" s="5" customFormat="1">
      <c r="A353" s="110" t="s">
        <v>1187</v>
      </c>
      <c r="B353" s="114"/>
      <c r="C353" s="120"/>
      <c r="D353" s="107"/>
      <c r="E353" s="34"/>
      <c r="F353" s="123"/>
      <c r="G353" s="123"/>
    </row>
    <row r="354" spans="1:7" s="5" customFormat="1">
      <c r="A354" s="110" t="s">
        <v>1188</v>
      </c>
      <c r="B354" s="114"/>
      <c r="C354" s="120"/>
      <c r="D354" s="107"/>
      <c r="E354" s="34"/>
      <c r="F354" s="123"/>
      <c r="G354" s="123"/>
    </row>
    <row r="355" spans="1:7" s="5" customFormat="1">
      <c r="A355" s="110" t="s">
        <v>1189</v>
      </c>
      <c r="B355" s="114"/>
      <c r="C355" s="107"/>
      <c r="D355" s="107"/>
      <c r="E355" s="34"/>
      <c r="F355" s="34"/>
      <c r="G355" s="34"/>
    </row>
    <row r="356" spans="1:7" s="5" customFormat="1">
      <c r="A356" s="110" t="s">
        <v>1190</v>
      </c>
      <c r="B356" s="114"/>
      <c r="C356" s="107"/>
      <c r="D356" s="107"/>
      <c r="E356" s="34"/>
      <c r="F356" s="34"/>
      <c r="G356" s="34"/>
    </row>
    <row r="357" spans="1:7" s="5" customFormat="1">
      <c r="A357" s="42"/>
      <c r="B357" s="42" t="s">
        <v>1191</v>
      </c>
      <c r="C357" s="42" t="s">
        <v>234</v>
      </c>
      <c r="D357" s="42" t="s">
        <v>1106</v>
      </c>
      <c r="E357" s="42"/>
      <c r="F357" s="42" t="s">
        <v>757</v>
      </c>
      <c r="G357" s="42" t="s">
        <v>1107</v>
      </c>
    </row>
    <row r="358" spans="1:7" s="5" customFormat="1">
      <c r="A358" s="110" t="s">
        <v>1192</v>
      </c>
      <c r="B358" s="118" t="s">
        <v>1193</v>
      </c>
      <c r="C358" s="119">
        <v>0</v>
      </c>
      <c r="D358" s="112">
        <v>0</v>
      </c>
      <c r="E358" s="34"/>
      <c r="F358" s="128" t="str">
        <f t="shared" ref="F358:F364" si="17">IF($C$365=0,"",IF(C358="[For completion]","",C358/$C$365))</f>
        <v/>
      </c>
      <c r="G358" s="128" t="str">
        <f t="shared" ref="G358:G364" si="18">IF($D$365=0,"",IF(D358="[For completion]","",D358/$D$365))</f>
        <v/>
      </c>
    </row>
    <row r="359" spans="1:7" s="5" customFormat="1">
      <c r="A359" s="110" t="s">
        <v>1194</v>
      </c>
      <c r="B359" s="72" t="s">
        <v>1195</v>
      </c>
      <c r="C359" s="119">
        <v>0</v>
      </c>
      <c r="D359" s="112">
        <v>0</v>
      </c>
      <c r="E359" s="34"/>
      <c r="F359" s="128" t="str">
        <f t="shared" si="17"/>
        <v/>
      </c>
      <c r="G359" s="128" t="str">
        <f t="shared" si="18"/>
        <v/>
      </c>
    </row>
    <row r="360" spans="1:7" s="5" customFormat="1">
      <c r="A360" s="110" t="s">
        <v>1196</v>
      </c>
      <c r="B360" s="118" t="s">
        <v>1197</v>
      </c>
      <c r="C360" s="119">
        <v>0</v>
      </c>
      <c r="D360" s="112">
        <v>0</v>
      </c>
      <c r="E360" s="34"/>
      <c r="F360" s="128" t="str">
        <f t="shared" si="17"/>
        <v/>
      </c>
      <c r="G360" s="128" t="str">
        <f t="shared" si="18"/>
        <v/>
      </c>
    </row>
    <row r="361" spans="1:7" s="5" customFormat="1">
      <c r="A361" s="110" t="s">
        <v>1198</v>
      </c>
      <c r="B361" s="118" t="s">
        <v>1199</v>
      </c>
      <c r="C361" s="119">
        <v>0</v>
      </c>
      <c r="D361" s="112">
        <v>0</v>
      </c>
      <c r="E361" s="34"/>
      <c r="F361" s="128" t="str">
        <f t="shared" si="17"/>
        <v/>
      </c>
      <c r="G361" s="128" t="str">
        <f t="shared" si="18"/>
        <v/>
      </c>
    </row>
    <row r="362" spans="1:7" s="5" customFormat="1">
      <c r="A362" s="110" t="s">
        <v>1200</v>
      </c>
      <c r="B362" s="118" t="s">
        <v>1201</v>
      </c>
      <c r="C362" s="119">
        <v>0</v>
      </c>
      <c r="D362" s="112">
        <v>0</v>
      </c>
      <c r="E362" s="34"/>
      <c r="F362" s="128" t="str">
        <f t="shared" si="17"/>
        <v/>
      </c>
      <c r="G362" s="128" t="str">
        <f t="shared" si="18"/>
        <v/>
      </c>
    </row>
    <row r="363" spans="1:7" s="5" customFormat="1">
      <c r="A363" s="110" t="s">
        <v>1202</v>
      </c>
      <c r="B363" s="118" t="s">
        <v>1203</v>
      </c>
      <c r="C363" s="119">
        <v>0</v>
      </c>
      <c r="D363" s="112">
        <v>0</v>
      </c>
      <c r="E363" s="34"/>
      <c r="F363" s="128" t="str">
        <f t="shared" si="17"/>
        <v/>
      </c>
      <c r="G363" s="128" t="str">
        <f t="shared" si="18"/>
        <v/>
      </c>
    </row>
    <row r="364" spans="1:7" s="5" customFormat="1">
      <c r="A364" s="110" t="s">
        <v>1204</v>
      </c>
      <c r="B364" s="118" t="s">
        <v>635</v>
      </c>
      <c r="C364" s="119">
        <v>0</v>
      </c>
      <c r="D364" s="112">
        <v>0</v>
      </c>
      <c r="E364" s="34"/>
      <c r="F364" s="128" t="str">
        <f t="shared" si="17"/>
        <v/>
      </c>
      <c r="G364" s="128" t="str">
        <f t="shared" si="18"/>
        <v/>
      </c>
    </row>
    <row r="365" spans="1:7" s="5" customFormat="1">
      <c r="A365" s="110" t="s">
        <v>1205</v>
      </c>
      <c r="B365" s="118" t="s">
        <v>275</v>
      </c>
      <c r="C365" s="139">
        <f>SUM(C358:C364)</f>
        <v>0</v>
      </c>
      <c r="D365" s="110">
        <f>SUM(D358:D364)</f>
        <v>0</v>
      </c>
      <c r="E365" s="34"/>
      <c r="F365" s="122">
        <f>SUM(F358:F364)</f>
        <v>0</v>
      </c>
      <c r="G365" s="122">
        <f>SUM(G358:G364)</f>
        <v>0</v>
      </c>
    </row>
    <row r="366" spans="1:7" s="5" customFormat="1">
      <c r="A366" s="110" t="s">
        <v>1206</v>
      </c>
      <c r="B366" s="114"/>
      <c r="C366" s="107"/>
      <c r="D366" s="107"/>
      <c r="E366" s="34"/>
      <c r="F366" s="34"/>
      <c r="G366" s="34"/>
    </row>
    <row r="367" spans="1:7" s="5" customFormat="1">
      <c r="A367" s="42"/>
      <c r="B367" s="42" t="s">
        <v>1207</v>
      </c>
      <c r="C367" s="42" t="s">
        <v>234</v>
      </c>
      <c r="D367" s="42" t="s">
        <v>1106</v>
      </c>
      <c r="E367" s="42"/>
      <c r="F367" s="42" t="s">
        <v>757</v>
      </c>
      <c r="G367" s="42" t="s">
        <v>1107</v>
      </c>
    </row>
    <row r="368" spans="1:7" s="5" customFormat="1">
      <c r="A368" s="110" t="s">
        <v>1208</v>
      </c>
      <c r="B368" s="118" t="s">
        <v>1209</v>
      </c>
      <c r="C368" s="119">
        <v>0</v>
      </c>
      <c r="D368" s="112">
        <v>0</v>
      </c>
      <c r="E368" s="34"/>
      <c r="F368" s="128" t="str">
        <f>IF($C$372=0,"",IF(C368="[For completion]","",C368/$C$372))</f>
        <v/>
      </c>
      <c r="G368" s="128" t="str">
        <f>IF($D$372=0,"",IF(D368="[For completion]","",D368/$D$372))</f>
        <v/>
      </c>
    </row>
    <row r="369" spans="1:7" s="5" customFormat="1">
      <c r="A369" s="110" t="s">
        <v>1210</v>
      </c>
      <c r="B369" s="72" t="s">
        <v>1211</v>
      </c>
      <c r="C369" s="119">
        <v>0</v>
      </c>
      <c r="D369" s="112">
        <v>0</v>
      </c>
      <c r="E369" s="34"/>
      <c r="F369" s="128" t="str">
        <f>IF($C$372=0,"",IF(C369="[For completion]","",C369/$C$372))</f>
        <v/>
      </c>
      <c r="G369" s="128" t="str">
        <f>IF($D$372=0,"",IF(D369="[For completion]","",D369/$D$372))</f>
        <v/>
      </c>
    </row>
    <row r="370" spans="1:7" s="5" customFormat="1">
      <c r="A370" s="110" t="s">
        <v>1212</v>
      </c>
      <c r="B370" s="118" t="s">
        <v>635</v>
      </c>
      <c r="C370" s="119">
        <v>0</v>
      </c>
      <c r="D370" s="112">
        <v>0</v>
      </c>
      <c r="E370" s="34"/>
      <c r="F370" s="128" t="str">
        <f>IF($C$372=0,"",IF(C370="[For completion]","",C370/$C$372))</f>
        <v/>
      </c>
      <c r="G370" s="128" t="str">
        <f>IF($D$372=0,"",IF(D370="[For completion]","",D370/$D$372))</f>
        <v/>
      </c>
    </row>
    <row r="371" spans="1:7" s="5" customFormat="1">
      <c r="A371" s="110" t="s">
        <v>1213</v>
      </c>
      <c r="B371" s="110" t="s">
        <v>1126</v>
      </c>
      <c r="C371" s="119">
        <v>0</v>
      </c>
      <c r="D371" s="112">
        <v>0</v>
      </c>
      <c r="E371" s="34"/>
      <c r="F371" s="128" t="str">
        <f>IF($C$372=0,"",IF(C371="[For completion]","",C371/$C$372))</f>
        <v/>
      </c>
      <c r="G371" s="128" t="str">
        <f>IF($D$372=0,"",IF(D371="[For completion]","",D371/$D$372))</f>
        <v/>
      </c>
    </row>
    <row r="372" spans="1:7" s="5" customFormat="1">
      <c r="A372" s="110" t="s">
        <v>1214</v>
      </c>
      <c r="B372" s="118" t="s">
        <v>275</v>
      </c>
      <c r="C372" s="139">
        <f>SUM(C368:C371)</f>
        <v>0</v>
      </c>
      <c r="D372" s="110">
        <f>SUM(D368:D371)</f>
        <v>0</v>
      </c>
      <c r="E372" s="34"/>
      <c r="F372" s="122">
        <f>SUM(F368:F371)</f>
        <v>0</v>
      </c>
      <c r="G372" s="122">
        <f>SUM(G368:G371)</f>
        <v>0</v>
      </c>
    </row>
    <row r="373" spans="1:7" s="5" customFormat="1">
      <c r="A373" s="110" t="s">
        <v>1215</v>
      </c>
      <c r="B373" s="114"/>
      <c r="C373" s="107"/>
      <c r="D373" s="107"/>
      <c r="E373" s="34"/>
      <c r="F373" s="34"/>
      <c r="G373" s="34"/>
    </row>
    <row r="374" spans="1:7" s="5" customFormat="1" ht="15" customHeight="1">
      <c r="A374" s="42"/>
      <c r="B374" s="42" t="s">
        <v>1216</v>
      </c>
      <c r="C374" s="42" t="s">
        <v>1217</v>
      </c>
      <c r="D374" s="42" t="s">
        <v>1218</v>
      </c>
      <c r="E374" s="42"/>
      <c r="F374" s="42" t="s">
        <v>1219</v>
      </c>
      <c r="G374" s="42" t="s">
        <v>1220</v>
      </c>
    </row>
    <row r="375" spans="1:7" s="5" customFormat="1">
      <c r="A375" s="110" t="s">
        <v>1221</v>
      </c>
      <c r="B375" s="118" t="s">
        <v>1193</v>
      </c>
      <c r="C375" s="119">
        <v>0</v>
      </c>
      <c r="D375" s="119">
        <v>0</v>
      </c>
      <c r="E375" s="28"/>
      <c r="F375" s="119">
        <v>0</v>
      </c>
      <c r="G375" s="119">
        <v>0</v>
      </c>
    </row>
    <row r="376" spans="1:7" s="5" customFormat="1">
      <c r="A376" s="110" t="s">
        <v>1222</v>
      </c>
      <c r="B376" s="118" t="s">
        <v>1195</v>
      </c>
      <c r="C376" s="119">
        <v>0</v>
      </c>
      <c r="D376" s="119">
        <v>0</v>
      </c>
      <c r="E376" s="28"/>
      <c r="F376" s="119">
        <v>0</v>
      </c>
      <c r="G376" s="119">
        <v>0</v>
      </c>
    </row>
    <row r="377" spans="1:7" s="5" customFormat="1">
      <c r="A377" s="110" t="s">
        <v>1223</v>
      </c>
      <c r="B377" s="118" t="s">
        <v>1197</v>
      </c>
      <c r="C377" s="119">
        <v>0</v>
      </c>
      <c r="D377" s="119">
        <v>0</v>
      </c>
      <c r="E377" s="28"/>
      <c r="F377" s="119">
        <v>0</v>
      </c>
      <c r="G377" s="119">
        <v>0</v>
      </c>
    </row>
    <row r="378" spans="1:7" s="5" customFormat="1">
      <c r="A378" s="110" t="s">
        <v>1224</v>
      </c>
      <c r="B378" s="118" t="s">
        <v>1199</v>
      </c>
      <c r="C378" s="119">
        <v>0</v>
      </c>
      <c r="D378" s="119">
        <v>0</v>
      </c>
      <c r="E378" s="28"/>
      <c r="F378" s="119">
        <v>0</v>
      </c>
      <c r="G378" s="119">
        <v>0</v>
      </c>
    </row>
    <row r="379" spans="1:7" s="5" customFormat="1">
      <c r="A379" s="110" t="s">
        <v>1225</v>
      </c>
      <c r="B379" s="118" t="s">
        <v>1201</v>
      </c>
      <c r="C379" s="119">
        <v>0</v>
      </c>
      <c r="D379" s="119">
        <v>0</v>
      </c>
      <c r="E379" s="28"/>
      <c r="F379" s="119">
        <v>0</v>
      </c>
      <c r="G379" s="119">
        <v>0</v>
      </c>
    </row>
    <row r="380" spans="1:7" s="5" customFormat="1">
      <c r="A380" s="110" t="s">
        <v>1226</v>
      </c>
      <c r="B380" s="118" t="s">
        <v>1203</v>
      </c>
      <c r="C380" s="119">
        <v>0</v>
      </c>
      <c r="D380" s="119">
        <v>0</v>
      </c>
      <c r="E380" s="28"/>
      <c r="F380" s="119">
        <v>0</v>
      </c>
      <c r="G380" s="119">
        <v>0</v>
      </c>
    </row>
    <row r="381" spans="1:7" s="5" customFormat="1">
      <c r="A381" s="110" t="s">
        <v>1227</v>
      </c>
      <c r="B381" s="118" t="s">
        <v>635</v>
      </c>
      <c r="C381" s="119">
        <v>0</v>
      </c>
      <c r="D381" s="119">
        <v>0</v>
      </c>
      <c r="E381" s="28"/>
      <c r="F381" s="119">
        <v>0</v>
      </c>
      <c r="G381" s="119">
        <v>0</v>
      </c>
    </row>
    <row r="382" spans="1:7" s="5" customFormat="1">
      <c r="A382" s="110" t="s">
        <v>1228</v>
      </c>
      <c r="B382" s="118" t="s">
        <v>275</v>
      </c>
      <c r="C382" s="139">
        <f>SUM(C375:C381)</f>
        <v>0</v>
      </c>
      <c r="D382" s="139">
        <f>SUM(D375:D381)</f>
        <v>0</v>
      </c>
      <c r="E382" s="28"/>
      <c r="F382" s="119"/>
      <c r="G382" s="162"/>
    </row>
    <row r="383" spans="1:7" s="5" customFormat="1">
      <c r="A383" s="110" t="s">
        <v>1229</v>
      </c>
      <c r="B383" s="118" t="s">
        <v>1230</v>
      </c>
      <c r="C383" s="107"/>
      <c r="D383" s="107"/>
      <c r="E383" s="28"/>
      <c r="F383" s="119">
        <v>0</v>
      </c>
      <c r="G383" s="128" t="str">
        <f>IF($D$393=0,"",IF(D382="[For completion]","",D382/$D$393))</f>
        <v/>
      </c>
    </row>
    <row r="384" spans="1:7" s="5" customFormat="1">
      <c r="A384" s="110" t="s">
        <v>1231</v>
      </c>
      <c r="B384" s="107"/>
      <c r="C384" s="107"/>
      <c r="D384" s="107"/>
      <c r="E384" s="107"/>
      <c r="F384" s="107"/>
      <c r="G384" s="162" t="str">
        <f>IF($D$393=0,"",IF(D383="[For completion]","",D383/$D$393))</f>
        <v/>
      </c>
    </row>
    <row r="385" spans="1:7" s="5" customFormat="1">
      <c r="A385" s="110" t="s">
        <v>1232</v>
      </c>
      <c r="B385" s="114"/>
      <c r="C385" s="120"/>
      <c r="D385" s="107"/>
      <c r="E385" s="28"/>
      <c r="F385" s="162"/>
      <c r="G385" s="162" t="str">
        <f t="shared" ref="G385:G393" si="19">IF($D$393=0,"",IF(D385="[For completion]","",D385/$D$393))</f>
        <v/>
      </c>
    </row>
    <row r="386" spans="1:7" s="5" customFormat="1">
      <c r="A386" s="110" t="s">
        <v>1233</v>
      </c>
      <c r="B386" s="114"/>
      <c r="C386" s="120"/>
      <c r="D386" s="107"/>
      <c r="E386" s="28"/>
      <c r="F386" s="162"/>
      <c r="G386" s="162" t="str">
        <f t="shared" si="19"/>
        <v/>
      </c>
    </row>
    <row r="387" spans="1:7" s="5" customFormat="1">
      <c r="A387" s="110" t="s">
        <v>1234</v>
      </c>
      <c r="B387" s="114"/>
      <c r="C387" s="120"/>
      <c r="D387" s="107"/>
      <c r="E387" s="28"/>
      <c r="F387" s="162"/>
      <c r="G387" s="162" t="str">
        <f t="shared" si="19"/>
        <v/>
      </c>
    </row>
    <row r="388" spans="1:7" s="5" customFormat="1">
      <c r="A388" s="110" t="s">
        <v>1235</v>
      </c>
      <c r="B388" s="114"/>
      <c r="C388" s="120"/>
      <c r="D388" s="107"/>
      <c r="E388" s="28"/>
      <c r="F388" s="162"/>
      <c r="G388" s="162" t="str">
        <f t="shared" si="19"/>
        <v/>
      </c>
    </row>
    <row r="389" spans="1:7" s="5" customFormat="1">
      <c r="A389" s="110" t="s">
        <v>1236</v>
      </c>
      <c r="B389" s="114"/>
      <c r="C389" s="120"/>
      <c r="D389" s="107"/>
      <c r="E389" s="28"/>
      <c r="F389" s="162"/>
      <c r="G389" s="162" t="str">
        <f t="shared" si="19"/>
        <v/>
      </c>
    </row>
    <row r="390" spans="1:7" s="5" customFormat="1">
      <c r="A390" s="110" t="s">
        <v>1237</v>
      </c>
      <c r="B390" s="114"/>
      <c r="C390" s="120"/>
      <c r="D390" s="107"/>
      <c r="E390" s="28"/>
      <c r="F390" s="162"/>
      <c r="G390" s="162" t="str">
        <f t="shared" si="19"/>
        <v/>
      </c>
    </row>
    <row r="391" spans="1:7" s="5" customFormat="1">
      <c r="A391" s="110" t="s">
        <v>1238</v>
      </c>
      <c r="B391" s="114"/>
      <c r="C391" s="120"/>
      <c r="D391" s="107"/>
      <c r="E391" s="28"/>
      <c r="F391" s="162"/>
      <c r="G391" s="162" t="str">
        <f t="shared" si="19"/>
        <v/>
      </c>
    </row>
    <row r="392" spans="1:7" s="5" customFormat="1">
      <c r="A392" s="110" t="s">
        <v>1239</v>
      </c>
      <c r="B392" s="114"/>
      <c r="C392" s="120"/>
      <c r="D392" s="107"/>
      <c r="E392" s="28"/>
      <c r="F392" s="162"/>
      <c r="G392" s="162" t="str">
        <f t="shared" si="19"/>
        <v/>
      </c>
    </row>
    <row r="393" spans="1:7" s="5" customFormat="1">
      <c r="A393" s="110" t="s">
        <v>1240</v>
      </c>
      <c r="B393" s="114"/>
      <c r="C393" s="120"/>
      <c r="D393" s="107"/>
      <c r="E393" s="28"/>
      <c r="F393" s="162"/>
      <c r="G393" s="162" t="str">
        <f t="shared" si="19"/>
        <v/>
      </c>
    </row>
    <row r="394" spans="1:7" s="5" customFormat="1">
      <c r="A394" s="110" t="s">
        <v>1241</v>
      </c>
      <c r="B394" s="107"/>
      <c r="C394" s="123"/>
      <c r="D394" s="107"/>
      <c r="E394" s="28"/>
      <c r="F394" s="28"/>
      <c r="G394" s="28"/>
    </row>
    <row r="395" spans="1:7" s="5" customFormat="1">
      <c r="A395" s="110" t="s">
        <v>1242</v>
      </c>
      <c r="B395" s="107"/>
      <c r="C395" s="123"/>
      <c r="D395" s="107"/>
      <c r="E395" s="28"/>
      <c r="F395" s="28"/>
      <c r="G395" s="28"/>
    </row>
    <row r="396" spans="1:7" s="5" customFormat="1">
      <c r="A396" s="110" t="s">
        <v>1243</v>
      </c>
      <c r="B396" s="107"/>
      <c r="C396" s="123"/>
      <c r="D396" s="107"/>
      <c r="E396" s="28"/>
      <c r="F396" s="28"/>
      <c r="G396" s="28"/>
    </row>
    <row r="397" spans="1:7" s="5" customFormat="1">
      <c r="A397" s="110" t="s">
        <v>1244</v>
      </c>
      <c r="B397" s="107"/>
      <c r="C397" s="123"/>
      <c r="D397" s="107"/>
      <c r="E397" s="28"/>
      <c r="F397" s="28"/>
      <c r="G397" s="28"/>
    </row>
    <row r="398" spans="1:7" s="5" customFormat="1">
      <c r="A398" s="110" t="s">
        <v>1245</v>
      </c>
      <c r="B398" s="107"/>
      <c r="C398" s="123"/>
      <c r="D398" s="107"/>
      <c r="E398" s="28"/>
      <c r="F398" s="28"/>
      <c r="G398" s="28"/>
    </row>
    <row r="399" spans="1:7" s="5" customFormat="1">
      <c r="A399" s="110" t="s">
        <v>1246</v>
      </c>
      <c r="B399" s="107"/>
      <c r="C399" s="123"/>
      <c r="D399" s="107"/>
      <c r="E399" s="28"/>
      <c r="F399" s="28"/>
      <c r="G399" s="28"/>
    </row>
    <row r="400" spans="1:7" s="5" customFormat="1">
      <c r="A400" s="110" t="s">
        <v>1247</v>
      </c>
      <c r="B400" s="107"/>
      <c r="C400" s="123"/>
      <c r="D400" s="107"/>
      <c r="E400" s="28"/>
      <c r="F400" s="28"/>
      <c r="G400" s="28"/>
    </row>
    <row r="401" spans="1:7" s="5" customFormat="1">
      <c r="A401" s="110" t="s">
        <v>1248</v>
      </c>
      <c r="B401" s="107"/>
      <c r="C401" s="123"/>
      <c r="D401" s="107"/>
      <c r="E401" s="28"/>
      <c r="F401" s="28"/>
      <c r="G401" s="28"/>
    </row>
    <row r="402" spans="1:7" s="5" customFormat="1">
      <c r="A402" s="110" t="s">
        <v>1249</v>
      </c>
      <c r="B402" s="107"/>
      <c r="C402" s="123"/>
      <c r="D402" s="107"/>
      <c r="E402" s="28"/>
      <c r="F402" s="28"/>
      <c r="G402" s="28"/>
    </row>
    <row r="403" spans="1:7" s="5" customFormat="1">
      <c r="A403" s="110" t="s">
        <v>1250</v>
      </c>
      <c r="B403" s="107"/>
      <c r="C403" s="123"/>
      <c r="D403" s="107"/>
      <c r="E403" s="28"/>
      <c r="F403" s="28"/>
      <c r="G403" s="28"/>
    </row>
    <row r="404" spans="1:7" s="5" customFormat="1">
      <c r="A404" s="110" t="s">
        <v>1251</v>
      </c>
      <c r="B404" s="107"/>
      <c r="C404" s="123"/>
      <c r="D404" s="107"/>
      <c r="E404" s="28"/>
      <c r="F404" s="28"/>
      <c r="G404" s="28"/>
    </row>
    <row r="405" spans="1:7" s="5" customFormat="1">
      <c r="A405" s="110" t="s">
        <v>1252</v>
      </c>
      <c r="B405" s="107"/>
      <c r="C405" s="123"/>
      <c r="D405" s="107"/>
      <c r="E405" s="28"/>
      <c r="F405" s="28"/>
      <c r="G405" s="28"/>
    </row>
    <row r="406" spans="1:7" s="5" customFormat="1">
      <c r="A406" s="110" t="s">
        <v>1253</v>
      </c>
      <c r="B406" s="107"/>
      <c r="C406" s="123"/>
      <c r="D406" s="107"/>
      <c r="E406" s="28"/>
      <c r="F406" s="28"/>
      <c r="G406" s="28"/>
    </row>
    <row r="407" spans="1:7" s="5" customFormat="1">
      <c r="A407" s="110" t="s">
        <v>1254</v>
      </c>
      <c r="B407" s="107"/>
      <c r="C407" s="123"/>
      <c r="D407" s="107"/>
      <c r="E407" s="28"/>
      <c r="F407" s="28"/>
      <c r="G407" s="28"/>
    </row>
    <row r="408" spans="1:7" s="5" customFormat="1">
      <c r="A408" s="110" t="s">
        <v>1255</v>
      </c>
      <c r="B408" s="107"/>
      <c r="C408" s="123"/>
      <c r="D408" s="107"/>
      <c r="E408" s="28"/>
      <c r="F408" s="28"/>
      <c r="G408" s="28"/>
    </row>
    <row r="409" spans="1:7" s="5" customFormat="1">
      <c r="A409" s="110" t="s">
        <v>1256</v>
      </c>
      <c r="B409" s="107"/>
      <c r="C409" s="123"/>
      <c r="D409" s="107"/>
      <c r="E409" s="28"/>
      <c r="F409" s="28"/>
      <c r="G409" s="28"/>
    </row>
    <row r="410" spans="1:7" s="5" customFormat="1">
      <c r="A410" s="110" t="s">
        <v>1257</v>
      </c>
      <c r="B410" s="107"/>
      <c r="C410" s="123"/>
      <c r="D410" s="107"/>
      <c r="E410" s="28"/>
      <c r="F410" s="28"/>
      <c r="G410" s="28"/>
    </row>
    <row r="411" spans="1:7" s="5" customFormat="1">
      <c r="A411" s="110" t="s">
        <v>1258</v>
      </c>
      <c r="B411" s="107"/>
      <c r="C411" s="123"/>
      <c r="D411" s="107"/>
      <c r="E411" s="28"/>
      <c r="F411" s="28"/>
      <c r="G411" s="28"/>
    </row>
    <row r="412" spans="1:7" s="5" customFormat="1">
      <c r="A412" s="110" t="s">
        <v>1259</v>
      </c>
      <c r="B412" s="107"/>
      <c r="C412" s="123"/>
      <c r="D412" s="107"/>
      <c r="E412" s="28"/>
      <c r="F412" s="28"/>
      <c r="G412" s="28"/>
    </row>
    <row r="413" spans="1:7" s="5" customFormat="1">
      <c r="A413" s="110" t="s">
        <v>1260</v>
      </c>
      <c r="B413" s="107"/>
      <c r="C413" s="123"/>
      <c r="D413" s="107"/>
      <c r="E413" s="28"/>
      <c r="F413" s="28"/>
      <c r="G413" s="28"/>
    </row>
    <row r="414" spans="1:7" s="5" customFormat="1">
      <c r="A414" s="110" t="s">
        <v>1261</v>
      </c>
      <c r="B414" s="107"/>
      <c r="C414" s="123"/>
      <c r="D414" s="107"/>
      <c r="E414" s="28"/>
      <c r="F414" s="28"/>
      <c r="G414" s="28"/>
    </row>
    <row r="415" spans="1:7" s="5" customFormat="1">
      <c r="A415" s="110" t="s">
        <v>1262</v>
      </c>
      <c r="B415" s="107"/>
      <c r="C415" s="123"/>
      <c r="D415" s="107"/>
      <c r="E415" s="28"/>
      <c r="F415" s="28"/>
      <c r="G415" s="28"/>
    </row>
    <row r="416" spans="1:7" s="5" customFormat="1">
      <c r="A416" s="110" t="s">
        <v>1263</v>
      </c>
      <c r="B416" s="107"/>
      <c r="C416" s="123"/>
      <c r="D416" s="107"/>
      <c r="E416" s="28"/>
      <c r="F416" s="28"/>
      <c r="G416" s="28"/>
    </row>
    <row r="417" spans="1:7" s="5" customFormat="1">
      <c r="A417" s="110" t="s">
        <v>1264</v>
      </c>
      <c r="B417" s="107"/>
      <c r="C417" s="123"/>
      <c r="D417" s="107"/>
      <c r="E417" s="28"/>
      <c r="F417" s="28"/>
      <c r="G417" s="28"/>
    </row>
    <row r="418" spans="1:7" s="5" customFormat="1">
      <c r="A418" s="110" t="s">
        <v>1265</v>
      </c>
      <c r="B418" s="107"/>
      <c r="C418" s="123"/>
      <c r="D418" s="107"/>
      <c r="E418" s="28"/>
      <c r="F418" s="28"/>
      <c r="G418" s="28"/>
    </row>
    <row r="419" spans="1:7" s="5" customFormat="1">
      <c r="A419" s="110" t="s">
        <v>1266</v>
      </c>
      <c r="B419" s="107"/>
      <c r="C419" s="123"/>
      <c r="D419" s="107"/>
      <c r="E419" s="28"/>
      <c r="F419" s="28"/>
      <c r="G419" s="28"/>
    </row>
    <row r="420" spans="1:7" s="5" customFormat="1">
      <c r="A420" s="110" t="s">
        <v>1267</v>
      </c>
      <c r="B420" s="107"/>
      <c r="C420" s="123"/>
      <c r="D420" s="107"/>
      <c r="E420" s="28"/>
      <c r="F420" s="28"/>
      <c r="G420" s="28"/>
    </row>
    <row r="421" spans="1:7" s="5" customFormat="1">
      <c r="A421" s="110" t="s">
        <v>1268</v>
      </c>
      <c r="B421" s="107"/>
      <c r="C421" s="123"/>
      <c r="D421" s="107"/>
      <c r="E421" s="28"/>
      <c r="F421" s="28"/>
      <c r="G421" s="28"/>
    </row>
    <row r="422" spans="1:7" s="5" customFormat="1">
      <c r="A422" s="110" t="s">
        <v>1269</v>
      </c>
      <c r="B422" s="107"/>
      <c r="C422" s="123"/>
      <c r="D422" s="107"/>
      <c r="E422" s="28"/>
      <c r="F422" s="28"/>
      <c r="G422" s="28"/>
    </row>
    <row r="423" spans="1:7" ht="18.75" customHeight="1">
      <c r="A423" s="70"/>
      <c r="B423" s="73" t="s">
        <v>720</v>
      </c>
      <c r="C423" s="70"/>
      <c r="D423" s="70"/>
      <c r="E423" s="70"/>
      <c r="F423" s="70"/>
      <c r="G423" s="70"/>
    </row>
    <row r="424" spans="1:7" ht="15" customHeight="1">
      <c r="A424" s="44"/>
      <c r="B424" s="44" t="s">
        <v>1270</v>
      </c>
      <c r="C424" s="44" t="s">
        <v>972</v>
      </c>
      <c r="D424" s="44" t="s">
        <v>973</v>
      </c>
      <c r="E424" s="44"/>
      <c r="F424" s="44" t="s">
        <v>758</v>
      </c>
      <c r="G424" s="44" t="s">
        <v>974</v>
      </c>
    </row>
    <row r="425" spans="1:7">
      <c r="A425" s="110" t="s">
        <v>1271</v>
      </c>
      <c r="B425" s="110" t="s">
        <v>976</v>
      </c>
      <c r="C425" s="119">
        <v>0</v>
      </c>
      <c r="D425" s="86"/>
      <c r="E425" s="50"/>
      <c r="F425" s="50"/>
      <c r="G425" s="50"/>
    </row>
    <row r="426" spans="1:7">
      <c r="A426" s="50"/>
      <c r="C426" s="112"/>
      <c r="D426" s="86"/>
      <c r="E426" s="50"/>
      <c r="F426" s="50"/>
      <c r="G426" s="50"/>
    </row>
    <row r="427" spans="1:7">
      <c r="B427" s="110" t="s">
        <v>977</v>
      </c>
      <c r="C427" s="112"/>
      <c r="D427" s="86"/>
      <c r="E427" s="50"/>
      <c r="F427" s="50"/>
      <c r="G427" s="50"/>
    </row>
    <row r="428" spans="1:7">
      <c r="A428" s="110" t="s">
        <v>1272</v>
      </c>
      <c r="B428" s="144" t="s">
        <v>894</v>
      </c>
      <c r="C428" s="119">
        <v>0</v>
      </c>
      <c r="D428" s="154">
        <v>0</v>
      </c>
      <c r="E428" s="50"/>
      <c r="F428" s="128" t="str">
        <f t="shared" ref="F428:F451" si="20">IF($C$452=0,"",IF(C428="[for completion]","",C428/$C$452))</f>
        <v/>
      </c>
      <c r="G428" s="128" t="str">
        <f t="shared" ref="G428:G451" si="21">IF($D$452=0,"",IF(D428="[for completion]","",D428/$D$452))</f>
        <v/>
      </c>
    </row>
    <row r="429" spans="1:7">
      <c r="A429" s="110" t="s">
        <v>1273</v>
      </c>
      <c r="B429" s="144" t="s">
        <v>894</v>
      </c>
      <c r="C429" s="119">
        <v>0</v>
      </c>
      <c r="D429" s="154">
        <v>0</v>
      </c>
      <c r="E429" s="50"/>
      <c r="F429" s="128" t="str">
        <f t="shared" si="20"/>
        <v/>
      </c>
      <c r="G429" s="128" t="str">
        <f t="shared" si="21"/>
        <v/>
      </c>
    </row>
    <row r="430" spans="1:7">
      <c r="A430" s="110" t="s">
        <v>1274</v>
      </c>
      <c r="B430" s="144" t="s">
        <v>894</v>
      </c>
      <c r="C430" s="119">
        <v>0</v>
      </c>
      <c r="D430" s="154">
        <v>0</v>
      </c>
      <c r="E430" s="50"/>
      <c r="F430" s="128" t="str">
        <f t="shared" si="20"/>
        <v/>
      </c>
      <c r="G430" s="128" t="str">
        <f t="shared" si="21"/>
        <v/>
      </c>
    </row>
    <row r="431" spans="1:7">
      <c r="A431" s="110" t="s">
        <v>1275</v>
      </c>
      <c r="B431" s="144" t="s">
        <v>894</v>
      </c>
      <c r="C431" s="119">
        <v>0</v>
      </c>
      <c r="D431" s="154">
        <v>0</v>
      </c>
      <c r="E431" s="50"/>
      <c r="F431" s="128" t="str">
        <f t="shared" si="20"/>
        <v/>
      </c>
      <c r="G431" s="128" t="str">
        <f t="shared" si="21"/>
        <v/>
      </c>
    </row>
    <row r="432" spans="1:7">
      <c r="A432" s="110" t="s">
        <v>1276</v>
      </c>
      <c r="B432" s="144" t="s">
        <v>894</v>
      </c>
      <c r="C432" s="119">
        <v>0</v>
      </c>
      <c r="D432" s="154">
        <v>0</v>
      </c>
      <c r="E432" s="50"/>
      <c r="F432" s="128" t="str">
        <f t="shared" si="20"/>
        <v/>
      </c>
      <c r="G432" s="128" t="str">
        <f t="shared" si="21"/>
        <v/>
      </c>
    </row>
    <row r="433" spans="1:7">
      <c r="A433" s="110" t="s">
        <v>1277</v>
      </c>
      <c r="B433" s="144" t="s">
        <v>894</v>
      </c>
      <c r="C433" s="119">
        <v>0</v>
      </c>
      <c r="D433" s="154">
        <v>0</v>
      </c>
      <c r="E433" s="50"/>
      <c r="F433" s="128" t="str">
        <f t="shared" si="20"/>
        <v/>
      </c>
      <c r="G433" s="128" t="str">
        <f t="shared" si="21"/>
        <v/>
      </c>
    </row>
    <row r="434" spans="1:7">
      <c r="A434" s="110" t="s">
        <v>1278</v>
      </c>
      <c r="B434" s="144" t="s">
        <v>894</v>
      </c>
      <c r="C434" s="119">
        <v>0</v>
      </c>
      <c r="D434" s="154">
        <v>0</v>
      </c>
      <c r="E434" s="50"/>
      <c r="F434" s="128" t="str">
        <f t="shared" si="20"/>
        <v/>
      </c>
      <c r="G434" s="128" t="str">
        <f t="shared" si="21"/>
        <v/>
      </c>
    </row>
    <row r="435" spans="1:7">
      <c r="A435" s="110" t="s">
        <v>1279</v>
      </c>
      <c r="B435" s="144" t="s">
        <v>894</v>
      </c>
      <c r="C435" s="119">
        <v>0</v>
      </c>
      <c r="D435" s="154">
        <v>0</v>
      </c>
      <c r="E435" s="50"/>
      <c r="F435" s="128" t="str">
        <f t="shared" si="20"/>
        <v/>
      </c>
      <c r="G435" s="128" t="str">
        <f t="shared" si="21"/>
        <v/>
      </c>
    </row>
    <row r="436" spans="1:7">
      <c r="A436" s="110" t="s">
        <v>1280</v>
      </c>
      <c r="B436" s="144" t="s">
        <v>894</v>
      </c>
      <c r="C436" s="119">
        <v>0</v>
      </c>
      <c r="D436" s="154">
        <v>0</v>
      </c>
      <c r="E436" s="50"/>
      <c r="F436" s="128" t="str">
        <f t="shared" si="20"/>
        <v/>
      </c>
      <c r="G436" s="128" t="str">
        <f t="shared" si="21"/>
        <v/>
      </c>
    </row>
    <row r="437" spans="1:7">
      <c r="A437" s="110" t="s">
        <v>1281</v>
      </c>
      <c r="B437" s="144" t="s">
        <v>894</v>
      </c>
      <c r="C437" s="119">
        <v>0</v>
      </c>
      <c r="D437" s="154">
        <v>0</v>
      </c>
      <c r="E437" s="114"/>
      <c r="F437" s="128" t="str">
        <f t="shared" si="20"/>
        <v/>
      </c>
      <c r="G437" s="128" t="str">
        <f t="shared" si="21"/>
        <v/>
      </c>
    </row>
    <row r="438" spans="1:7">
      <c r="A438" s="110" t="s">
        <v>1282</v>
      </c>
      <c r="B438" s="144" t="s">
        <v>894</v>
      </c>
      <c r="C438" s="119">
        <v>0</v>
      </c>
      <c r="D438" s="154">
        <v>0</v>
      </c>
      <c r="E438" s="114"/>
      <c r="F438" s="128" t="str">
        <f t="shared" si="20"/>
        <v/>
      </c>
      <c r="G438" s="128" t="str">
        <f t="shared" si="21"/>
        <v/>
      </c>
    </row>
    <row r="439" spans="1:7">
      <c r="A439" s="110" t="s">
        <v>1283</v>
      </c>
      <c r="B439" s="144" t="s">
        <v>894</v>
      </c>
      <c r="C439" s="119">
        <v>0</v>
      </c>
      <c r="D439" s="154">
        <v>0</v>
      </c>
      <c r="E439" s="114"/>
      <c r="F439" s="128" t="str">
        <f t="shared" si="20"/>
        <v/>
      </c>
      <c r="G439" s="128" t="str">
        <f t="shared" si="21"/>
        <v/>
      </c>
    </row>
    <row r="440" spans="1:7">
      <c r="A440" s="110" t="s">
        <v>1284</v>
      </c>
      <c r="B440" s="144" t="s">
        <v>894</v>
      </c>
      <c r="C440" s="119">
        <v>0</v>
      </c>
      <c r="D440" s="154">
        <v>0</v>
      </c>
      <c r="E440" s="114"/>
      <c r="F440" s="128" t="str">
        <f t="shared" si="20"/>
        <v/>
      </c>
      <c r="G440" s="128" t="str">
        <f t="shared" si="21"/>
        <v/>
      </c>
    </row>
    <row r="441" spans="1:7">
      <c r="A441" s="110" t="s">
        <v>1285</v>
      </c>
      <c r="B441" s="144" t="s">
        <v>894</v>
      </c>
      <c r="C441" s="119">
        <v>0</v>
      </c>
      <c r="D441" s="154">
        <v>0</v>
      </c>
      <c r="E441" s="114"/>
      <c r="F441" s="128" t="str">
        <f t="shared" si="20"/>
        <v/>
      </c>
      <c r="G441" s="128" t="str">
        <f t="shared" si="21"/>
        <v/>
      </c>
    </row>
    <row r="442" spans="1:7">
      <c r="A442" s="110" t="s">
        <v>1286</v>
      </c>
      <c r="B442" s="144" t="s">
        <v>894</v>
      </c>
      <c r="C442" s="119">
        <v>0</v>
      </c>
      <c r="D442" s="154">
        <v>0</v>
      </c>
      <c r="E442" s="114"/>
      <c r="F442" s="128" t="str">
        <f t="shared" si="20"/>
        <v/>
      </c>
      <c r="G442" s="128" t="str">
        <f t="shared" si="21"/>
        <v/>
      </c>
    </row>
    <row r="443" spans="1:7">
      <c r="A443" s="110" t="s">
        <v>1287</v>
      </c>
      <c r="B443" s="144" t="s">
        <v>894</v>
      </c>
      <c r="C443" s="119">
        <v>0</v>
      </c>
      <c r="D443" s="154">
        <v>0</v>
      </c>
      <c r="F443" s="128" t="str">
        <f t="shared" si="20"/>
        <v/>
      </c>
      <c r="G443" s="128" t="str">
        <f t="shared" si="21"/>
        <v/>
      </c>
    </row>
    <row r="444" spans="1:7">
      <c r="A444" s="110" t="s">
        <v>1288</v>
      </c>
      <c r="B444" s="144" t="s">
        <v>894</v>
      </c>
      <c r="C444" s="119">
        <v>0</v>
      </c>
      <c r="D444" s="154">
        <v>0</v>
      </c>
      <c r="E444" s="126"/>
      <c r="F444" s="128" t="str">
        <f t="shared" si="20"/>
        <v/>
      </c>
      <c r="G444" s="128" t="str">
        <f t="shared" si="21"/>
        <v/>
      </c>
    </row>
    <row r="445" spans="1:7">
      <c r="A445" s="110" t="s">
        <v>1289</v>
      </c>
      <c r="B445" s="144" t="s">
        <v>894</v>
      </c>
      <c r="C445" s="119">
        <v>0</v>
      </c>
      <c r="D445" s="154">
        <v>0</v>
      </c>
      <c r="E445" s="126"/>
      <c r="F445" s="128" t="str">
        <f t="shared" si="20"/>
        <v/>
      </c>
      <c r="G445" s="128" t="str">
        <f t="shared" si="21"/>
        <v/>
      </c>
    </row>
    <row r="446" spans="1:7">
      <c r="A446" s="110" t="s">
        <v>1290</v>
      </c>
      <c r="B446" s="144" t="s">
        <v>894</v>
      </c>
      <c r="C446" s="119">
        <v>0</v>
      </c>
      <c r="D446" s="154">
        <v>0</v>
      </c>
      <c r="E446" s="126"/>
      <c r="F446" s="128" t="str">
        <f t="shared" si="20"/>
        <v/>
      </c>
      <c r="G446" s="128" t="str">
        <f t="shared" si="21"/>
        <v/>
      </c>
    </row>
    <row r="447" spans="1:7">
      <c r="A447" s="110" t="s">
        <v>1291</v>
      </c>
      <c r="B447" s="144" t="s">
        <v>894</v>
      </c>
      <c r="C447" s="119">
        <v>0</v>
      </c>
      <c r="D447" s="154">
        <v>0</v>
      </c>
      <c r="E447" s="126"/>
      <c r="F447" s="128" t="str">
        <f t="shared" si="20"/>
        <v/>
      </c>
      <c r="G447" s="128" t="str">
        <f t="shared" si="21"/>
        <v/>
      </c>
    </row>
    <row r="448" spans="1:7">
      <c r="A448" s="110" t="s">
        <v>1292</v>
      </c>
      <c r="B448" s="144" t="s">
        <v>894</v>
      </c>
      <c r="C448" s="119">
        <v>0</v>
      </c>
      <c r="D448" s="154">
        <v>0</v>
      </c>
      <c r="E448" s="126"/>
      <c r="F448" s="128" t="str">
        <f t="shared" si="20"/>
        <v/>
      </c>
      <c r="G448" s="128" t="str">
        <f t="shared" si="21"/>
        <v/>
      </c>
    </row>
    <row r="449" spans="1:7">
      <c r="A449" s="110" t="s">
        <v>1293</v>
      </c>
      <c r="B449" s="144" t="s">
        <v>894</v>
      </c>
      <c r="C449" s="119">
        <v>0</v>
      </c>
      <c r="D449" s="154">
        <v>0</v>
      </c>
      <c r="E449" s="126"/>
      <c r="F449" s="128" t="str">
        <f t="shared" si="20"/>
        <v/>
      </c>
      <c r="G449" s="128" t="str">
        <f t="shared" si="21"/>
        <v/>
      </c>
    </row>
    <row r="450" spans="1:7">
      <c r="A450" s="110" t="s">
        <v>1294</v>
      </c>
      <c r="B450" s="144" t="s">
        <v>894</v>
      </c>
      <c r="C450" s="119">
        <v>0</v>
      </c>
      <c r="D450" s="154">
        <v>0</v>
      </c>
      <c r="E450" s="126"/>
      <c r="F450" s="128" t="str">
        <f t="shared" si="20"/>
        <v/>
      </c>
      <c r="G450" s="128" t="str">
        <f t="shared" si="21"/>
        <v/>
      </c>
    </row>
    <row r="451" spans="1:7">
      <c r="A451" s="110" t="s">
        <v>1295</v>
      </c>
      <c r="B451" s="144" t="s">
        <v>894</v>
      </c>
      <c r="C451" s="119">
        <v>0</v>
      </c>
      <c r="D451" s="154">
        <v>0</v>
      </c>
      <c r="E451" s="126"/>
      <c r="F451" s="128" t="str">
        <f t="shared" si="20"/>
        <v/>
      </c>
      <c r="G451" s="128" t="str">
        <f t="shared" si="21"/>
        <v/>
      </c>
    </row>
    <row r="452" spans="1:7">
      <c r="A452" s="110" t="s">
        <v>1296</v>
      </c>
      <c r="B452" s="118" t="s">
        <v>275</v>
      </c>
      <c r="C452" s="131">
        <f>SUM(C428:C451)</f>
        <v>0</v>
      </c>
      <c r="D452" s="160">
        <f>SUM(D428:D451)</f>
        <v>0</v>
      </c>
      <c r="E452" s="126"/>
      <c r="F452" s="128">
        <f>SUM(F428:F451)</f>
        <v>0</v>
      </c>
      <c r="G452" s="128">
        <f>SUM(G428:G451)</f>
        <v>0</v>
      </c>
    </row>
    <row r="453" spans="1:7" ht="15" customHeight="1">
      <c r="A453" s="44"/>
      <c r="B453" s="44" t="s">
        <v>1297</v>
      </c>
      <c r="C453" s="44" t="s">
        <v>972</v>
      </c>
      <c r="D453" s="44" t="s">
        <v>973</v>
      </c>
      <c r="E453" s="44"/>
      <c r="F453" s="44" t="s">
        <v>758</v>
      </c>
      <c r="G453" s="44" t="s">
        <v>974</v>
      </c>
    </row>
    <row r="454" spans="1:7">
      <c r="A454" s="110" t="s">
        <v>1298</v>
      </c>
      <c r="B454" s="110" t="s">
        <v>1013</v>
      </c>
      <c r="C454" s="124">
        <v>0</v>
      </c>
      <c r="D454" s="112"/>
      <c r="G454" s="107"/>
    </row>
    <row r="455" spans="1:7">
      <c r="C455" s="112"/>
      <c r="D455" s="112"/>
      <c r="G455" s="107"/>
    </row>
    <row r="456" spans="1:7">
      <c r="B456" s="118" t="s">
        <v>1014</v>
      </c>
      <c r="C456" s="112"/>
      <c r="D456" s="112"/>
      <c r="G456" s="107"/>
    </row>
    <row r="457" spans="1:7">
      <c r="A457" s="110" t="s">
        <v>1299</v>
      </c>
      <c r="B457" s="110" t="s">
        <v>1016</v>
      </c>
      <c r="C457" s="119">
        <v>0</v>
      </c>
      <c r="D457" s="154">
        <v>0</v>
      </c>
      <c r="F457" s="128" t="str">
        <f t="shared" ref="F457:F464" si="22">IF($C$465=0,"",IF(C457="[for completion]","",C457/$C$465))</f>
        <v/>
      </c>
      <c r="G457" s="128" t="str">
        <f t="shared" ref="G457:G464" si="23">IF($D$465=0,"",IF(D457="[for completion]","",D457/$D$465))</f>
        <v/>
      </c>
    </row>
    <row r="458" spans="1:7">
      <c r="A458" s="110" t="s">
        <v>1300</v>
      </c>
      <c r="B458" s="110" t="s">
        <v>1018</v>
      </c>
      <c r="C458" s="119">
        <v>0</v>
      </c>
      <c r="D458" s="154">
        <v>0</v>
      </c>
      <c r="F458" s="128" t="str">
        <f t="shared" si="22"/>
        <v/>
      </c>
      <c r="G458" s="128" t="str">
        <f t="shared" si="23"/>
        <v/>
      </c>
    </row>
    <row r="459" spans="1:7">
      <c r="A459" s="110" t="s">
        <v>1301</v>
      </c>
      <c r="B459" s="110" t="s">
        <v>1020</v>
      </c>
      <c r="C459" s="119">
        <v>0</v>
      </c>
      <c r="D459" s="154">
        <v>0</v>
      </c>
      <c r="F459" s="128" t="str">
        <f t="shared" si="22"/>
        <v/>
      </c>
      <c r="G459" s="128" t="str">
        <f t="shared" si="23"/>
        <v/>
      </c>
    </row>
    <row r="460" spans="1:7">
      <c r="A460" s="110" t="s">
        <v>1302</v>
      </c>
      <c r="B460" s="110" t="s">
        <v>1022</v>
      </c>
      <c r="C460" s="119">
        <v>0</v>
      </c>
      <c r="D460" s="154">
        <v>0</v>
      </c>
      <c r="F460" s="128" t="str">
        <f t="shared" si="22"/>
        <v/>
      </c>
      <c r="G460" s="128" t="str">
        <f t="shared" si="23"/>
        <v/>
      </c>
    </row>
    <row r="461" spans="1:7">
      <c r="A461" s="110" t="s">
        <v>1303</v>
      </c>
      <c r="B461" s="110" t="s">
        <v>1024</v>
      </c>
      <c r="C461" s="119">
        <v>0</v>
      </c>
      <c r="D461" s="154">
        <v>0</v>
      </c>
      <c r="F461" s="128" t="str">
        <f t="shared" si="22"/>
        <v/>
      </c>
      <c r="G461" s="128" t="str">
        <f t="shared" si="23"/>
        <v/>
      </c>
    </row>
    <row r="462" spans="1:7">
      <c r="A462" s="110" t="s">
        <v>1304</v>
      </c>
      <c r="B462" s="110" t="s">
        <v>1026</v>
      </c>
      <c r="C462" s="119">
        <v>0</v>
      </c>
      <c r="D462" s="154">
        <v>0</v>
      </c>
      <c r="F462" s="128" t="str">
        <f t="shared" si="22"/>
        <v/>
      </c>
      <c r="G462" s="128" t="str">
        <f t="shared" si="23"/>
        <v/>
      </c>
    </row>
    <row r="463" spans="1:7">
      <c r="A463" s="110" t="s">
        <v>1305</v>
      </c>
      <c r="B463" s="110" t="s">
        <v>1028</v>
      </c>
      <c r="C463" s="119">
        <v>0</v>
      </c>
      <c r="D463" s="154">
        <v>0</v>
      </c>
      <c r="F463" s="128" t="str">
        <f t="shared" si="22"/>
        <v/>
      </c>
      <c r="G463" s="128" t="str">
        <f t="shared" si="23"/>
        <v/>
      </c>
    </row>
    <row r="464" spans="1:7">
      <c r="A464" s="110" t="s">
        <v>1306</v>
      </c>
      <c r="B464" s="110" t="s">
        <v>1030</v>
      </c>
      <c r="C464" s="119">
        <v>0</v>
      </c>
      <c r="D464" s="154">
        <v>0</v>
      </c>
      <c r="F464" s="128" t="str">
        <f t="shared" si="22"/>
        <v/>
      </c>
      <c r="G464" s="128" t="str">
        <f t="shared" si="23"/>
        <v/>
      </c>
    </row>
    <row r="465" spans="1:7">
      <c r="A465" s="110" t="s">
        <v>1307</v>
      </c>
      <c r="B465" s="130" t="s">
        <v>275</v>
      </c>
      <c r="C465" s="139">
        <f>SUM(C457:C464)</f>
        <v>0</v>
      </c>
      <c r="D465" s="161">
        <f>SUM(D457:D464)</f>
        <v>0</v>
      </c>
      <c r="F465" s="122">
        <f>SUM(F457:F464)</f>
        <v>0</v>
      </c>
      <c r="G465" s="122">
        <f>SUM(G457:G464)</f>
        <v>0</v>
      </c>
    </row>
    <row r="466" spans="1:7" outlineLevel="1">
      <c r="A466" s="110" t="s">
        <v>1308</v>
      </c>
      <c r="B466" s="66" t="s">
        <v>1033</v>
      </c>
      <c r="C466" s="120"/>
      <c r="D466" s="165"/>
      <c r="F466" s="128" t="str">
        <f t="shared" ref="F466:F471" si="24">IF($C$465=0,"",IF(C466="[for completion]","",C466/$C$465))</f>
        <v/>
      </c>
      <c r="G466" s="128" t="str">
        <f t="shared" ref="G466:G471" si="25">IF($D$465=0,"",IF(D466="[for completion]","",D466/$D$465))</f>
        <v/>
      </c>
    </row>
    <row r="467" spans="1:7" outlineLevel="1">
      <c r="A467" s="110" t="s">
        <v>1309</v>
      </c>
      <c r="B467" s="66" t="s">
        <v>1035</v>
      </c>
      <c r="C467" s="120"/>
      <c r="D467" s="165"/>
      <c r="F467" s="128" t="str">
        <f t="shared" si="24"/>
        <v/>
      </c>
      <c r="G467" s="128" t="str">
        <f t="shared" si="25"/>
        <v/>
      </c>
    </row>
    <row r="468" spans="1:7" outlineLevel="1">
      <c r="A468" s="110" t="s">
        <v>1310</v>
      </c>
      <c r="B468" s="66" t="s">
        <v>1037</v>
      </c>
      <c r="C468" s="120"/>
      <c r="D468" s="165"/>
      <c r="F468" s="128" t="str">
        <f t="shared" si="24"/>
        <v/>
      </c>
      <c r="G468" s="128" t="str">
        <f t="shared" si="25"/>
        <v/>
      </c>
    </row>
    <row r="469" spans="1:7" outlineLevel="1">
      <c r="A469" s="110" t="s">
        <v>1311</v>
      </c>
      <c r="B469" s="66" t="s">
        <v>1039</v>
      </c>
      <c r="C469" s="120"/>
      <c r="D469" s="165"/>
      <c r="F469" s="128" t="str">
        <f t="shared" si="24"/>
        <v/>
      </c>
      <c r="G469" s="128" t="str">
        <f t="shared" si="25"/>
        <v/>
      </c>
    </row>
    <row r="470" spans="1:7" outlineLevel="1">
      <c r="A470" s="110" t="s">
        <v>1312</v>
      </c>
      <c r="B470" s="66" t="s">
        <v>1041</v>
      </c>
      <c r="C470" s="120"/>
      <c r="D470" s="165"/>
      <c r="F470" s="128" t="str">
        <f t="shared" si="24"/>
        <v/>
      </c>
      <c r="G470" s="128" t="str">
        <f t="shared" si="25"/>
        <v/>
      </c>
    </row>
    <row r="471" spans="1:7" outlineLevel="1">
      <c r="A471" s="110" t="s">
        <v>1313</v>
      </c>
      <c r="B471" s="66" t="s">
        <v>1043</v>
      </c>
      <c r="C471" s="120"/>
      <c r="D471" s="165"/>
      <c r="F471" s="128" t="str">
        <f t="shared" si="24"/>
        <v/>
      </c>
      <c r="G471" s="128" t="str">
        <f t="shared" si="25"/>
        <v/>
      </c>
    </row>
    <row r="472" spans="1:7" outlineLevel="1">
      <c r="A472" s="110" t="s">
        <v>1314</v>
      </c>
      <c r="B472" s="49"/>
      <c r="F472" s="137"/>
      <c r="G472" s="137"/>
    </row>
    <row r="473" spans="1:7" outlineLevel="1">
      <c r="A473" s="110" t="s">
        <v>1315</v>
      </c>
      <c r="B473" s="49"/>
      <c r="F473" s="137"/>
      <c r="G473" s="137"/>
    </row>
    <row r="474" spans="1:7" outlineLevel="1">
      <c r="A474" s="110" t="s">
        <v>1316</v>
      </c>
      <c r="B474" s="49"/>
      <c r="F474" s="126"/>
      <c r="G474" s="126"/>
    </row>
    <row r="475" spans="1:7" ht="15" customHeight="1">
      <c r="A475" s="44"/>
      <c r="B475" s="44" t="s">
        <v>1317</v>
      </c>
      <c r="C475" s="44" t="s">
        <v>972</v>
      </c>
      <c r="D475" s="44" t="s">
        <v>973</v>
      </c>
      <c r="E475" s="44"/>
      <c r="F475" s="44" t="s">
        <v>758</v>
      </c>
      <c r="G475" s="44" t="s">
        <v>974</v>
      </c>
    </row>
    <row r="476" spans="1:7">
      <c r="A476" s="110" t="s">
        <v>1318</v>
      </c>
      <c r="B476" s="110" t="s">
        <v>1013</v>
      </c>
      <c r="C476" s="119">
        <v>0</v>
      </c>
      <c r="D476" s="112"/>
      <c r="F476" s="112"/>
      <c r="G476" s="112"/>
    </row>
    <row r="477" spans="1:7">
      <c r="C477" s="112"/>
      <c r="D477" s="112"/>
      <c r="F477" s="112"/>
      <c r="G477" s="112"/>
    </row>
    <row r="478" spans="1:7">
      <c r="B478" s="118" t="s">
        <v>1014</v>
      </c>
      <c r="C478" s="112"/>
      <c r="D478" s="112"/>
      <c r="F478" s="112"/>
      <c r="G478" s="112"/>
    </row>
    <row r="479" spans="1:7">
      <c r="A479" s="110" t="s">
        <v>1319</v>
      </c>
      <c r="B479" s="110" t="s">
        <v>1016</v>
      </c>
      <c r="C479" s="119">
        <v>0</v>
      </c>
      <c r="D479" s="119">
        <v>0</v>
      </c>
      <c r="F479" s="128" t="str">
        <f t="shared" ref="F479:F486" si="26">IF($C$487=0,"",IF(C479="[Mark as ND1 if not relevant]","",C479/$C$487))</f>
        <v/>
      </c>
      <c r="G479" s="128" t="str">
        <f t="shared" ref="G479:G486" si="27">IF($D$487=0,"",IF(D479="[Mark as ND1 if not relevant]","",D479/$D$487))</f>
        <v/>
      </c>
    </row>
    <row r="480" spans="1:7">
      <c r="A480" s="110" t="s">
        <v>1320</v>
      </c>
      <c r="B480" s="110" t="s">
        <v>1018</v>
      </c>
      <c r="C480" s="119">
        <v>0</v>
      </c>
      <c r="D480" s="119">
        <v>0</v>
      </c>
      <c r="F480" s="128" t="str">
        <f t="shared" si="26"/>
        <v/>
      </c>
      <c r="G480" s="128" t="str">
        <f t="shared" si="27"/>
        <v/>
      </c>
    </row>
    <row r="481" spans="1:7">
      <c r="A481" s="110" t="s">
        <v>1321</v>
      </c>
      <c r="B481" s="110" t="s">
        <v>1020</v>
      </c>
      <c r="C481" s="119">
        <v>0</v>
      </c>
      <c r="D481" s="119">
        <v>0</v>
      </c>
      <c r="F481" s="128" t="str">
        <f t="shared" si="26"/>
        <v/>
      </c>
      <c r="G481" s="128" t="str">
        <f t="shared" si="27"/>
        <v/>
      </c>
    </row>
    <row r="482" spans="1:7">
      <c r="A482" s="110" t="s">
        <v>1322</v>
      </c>
      <c r="B482" s="110" t="s">
        <v>1022</v>
      </c>
      <c r="C482" s="119">
        <v>0</v>
      </c>
      <c r="D482" s="119">
        <v>0</v>
      </c>
      <c r="F482" s="128" t="str">
        <f t="shared" si="26"/>
        <v/>
      </c>
      <c r="G482" s="128" t="str">
        <f t="shared" si="27"/>
        <v/>
      </c>
    </row>
    <row r="483" spans="1:7">
      <c r="A483" s="110" t="s">
        <v>1323</v>
      </c>
      <c r="B483" s="110" t="s">
        <v>1024</v>
      </c>
      <c r="C483" s="119">
        <v>0</v>
      </c>
      <c r="D483" s="119">
        <v>0</v>
      </c>
      <c r="F483" s="128" t="str">
        <f t="shared" si="26"/>
        <v/>
      </c>
      <c r="G483" s="128" t="str">
        <f t="shared" si="27"/>
        <v/>
      </c>
    </row>
    <row r="484" spans="1:7">
      <c r="A484" s="110" t="s">
        <v>1324</v>
      </c>
      <c r="B484" s="110" t="s">
        <v>1026</v>
      </c>
      <c r="C484" s="119">
        <v>0</v>
      </c>
      <c r="D484" s="119">
        <v>0</v>
      </c>
      <c r="F484" s="128" t="str">
        <f t="shared" si="26"/>
        <v/>
      </c>
      <c r="G484" s="128" t="str">
        <f t="shared" si="27"/>
        <v/>
      </c>
    </row>
    <row r="485" spans="1:7">
      <c r="A485" s="110" t="s">
        <v>1325</v>
      </c>
      <c r="B485" s="110" t="s">
        <v>1028</v>
      </c>
      <c r="C485" s="119">
        <v>0</v>
      </c>
      <c r="D485" s="119">
        <v>0</v>
      </c>
      <c r="F485" s="128" t="str">
        <f t="shared" si="26"/>
        <v/>
      </c>
      <c r="G485" s="128" t="str">
        <f t="shared" si="27"/>
        <v/>
      </c>
    </row>
    <row r="486" spans="1:7">
      <c r="A486" s="110" t="s">
        <v>1326</v>
      </c>
      <c r="B486" s="110" t="s">
        <v>1030</v>
      </c>
      <c r="C486" s="119">
        <v>0</v>
      </c>
      <c r="D486" s="119">
        <v>0</v>
      </c>
      <c r="F486" s="128" t="str">
        <f t="shared" si="26"/>
        <v/>
      </c>
      <c r="G486" s="128" t="str">
        <f t="shared" si="27"/>
        <v/>
      </c>
    </row>
    <row r="487" spans="1:7">
      <c r="A487" s="110" t="s">
        <v>1327</v>
      </c>
      <c r="B487" s="130" t="s">
        <v>275</v>
      </c>
      <c r="C487" s="139">
        <f>SUM(C479:C486)</f>
        <v>0</v>
      </c>
      <c r="D487" s="161">
        <f>SUM(D479:D486)</f>
        <v>0</v>
      </c>
      <c r="F487" s="122">
        <f>SUM(F479:F486)</f>
        <v>0</v>
      </c>
      <c r="G487" s="122">
        <f>SUM(G479:G486)</f>
        <v>0</v>
      </c>
    </row>
    <row r="488" spans="1:7" outlineLevel="1">
      <c r="A488" s="110" t="s">
        <v>1328</v>
      </c>
      <c r="B488" s="66" t="s">
        <v>1033</v>
      </c>
      <c r="C488" s="119"/>
      <c r="D488" s="154"/>
      <c r="F488" s="128" t="str">
        <f t="shared" ref="F488:F493" si="28">IF($C$487=0,"",IF(C488="[for completion]","",C488/$C$487))</f>
        <v/>
      </c>
      <c r="G488" s="128" t="str">
        <f t="shared" ref="G488:G493" si="29">IF($D$487=0,"",IF(D488="[for completion]","",D488/$D$487))</f>
        <v/>
      </c>
    </row>
    <row r="489" spans="1:7" outlineLevel="1">
      <c r="A489" s="110" t="s">
        <v>1329</v>
      </c>
      <c r="B489" s="66" t="s">
        <v>1035</v>
      </c>
      <c r="C489" s="119"/>
      <c r="D489" s="154"/>
      <c r="F489" s="128" t="str">
        <f t="shared" si="28"/>
        <v/>
      </c>
      <c r="G489" s="128" t="str">
        <f t="shared" si="29"/>
        <v/>
      </c>
    </row>
    <row r="490" spans="1:7" outlineLevel="1">
      <c r="A490" s="110" t="s">
        <v>1330</v>
      </c>
      <c r="B490" s="66" t="s">
        <v>1037</v>
      </c>
      <c r="C490" s="119"/>
      <c r="D490" s="154"/>
      <c r="F490" s="128" t="str">
        <f t="shared" si="28"/>
        <v/>
      </c>
      <c r="G490" s="128" t="str">
        <f t="shared" si="29"/>
        <v/>
      </c>
    </row>
    <row r="491" spans="1:7" outlineLevel="1">
      <c r="A491" s="110" t="s">
        <v>1331</v>
      </c>
      <c r="B491" s="66" t="s">
        <v>1039</v>
      </c>
      <c r="C491" s="119"/>
      <c r="D491" s="154"/>
      <c r="F491" s="128" t="str">
        <f t="shared" si="28"/>
        <v/>
      </c>
      <c r="G491" s="128" t="str">
        <f t="shared" si="29"/>
        <v/>
      </c>
    </row>
    <row r="492" spans="1:7" outlineLevel="1">
      <c r="A492" s="110" t="s">
        <v>1332</v>
      </c>
      <c r="B492" s="66" t="s">
        <v>1041</v>
      </c>
      <c r="C492" s="119"/>
      <c r="D492" s="154"/>
      <c r="F492" s="128" t="str">
        <f t="shared" si="28"/>
        <v/>
      </c>
      <c r="G492" s="128" t="str">
        <f t="shared" si="29"/>
        <v/>
      </c>
    </row>
    <row r="493" spans="1:7" outlineLevel="1">
      <c r="A493" s="110" t="s">
        <v>1333</v>
      </c>
      <c r="B493" s="66" t="s">
        <v>1043</v>
      </c>
      <c r="C493" s="119"/>
      <c r="D493" s="154"/>
      <c r="F493" s="128" t="str">
        <f t="shared" si="28"/>
        <v/>
      </c>
      <c r="G493" s="128" t="str">
        <f t="shared" si="29"/>
        <v/>
      </c>
    </row>
    <row r="494" spans="1:7" outlineLevel="1">
      <c r="A494" s="110" t="s">
        <v>1334</v>
      </c>
      <c r="B494" s="49"/>
      <c r="F494" s="162"/>
      <c r="G494" s="162"/>
    </row>
    <row r="495" spans="1:7" outlineLevel="1">
      <c r="A495" s="110" t="s">
        <v>1335</v>
      </c>
      <c r="B495" s="49"/>
      <c r="F495" s="162"/>
      <c r="G495" s="162"/>
    </row>
    <row r="496" spans="1:7" outlineLevel="1">
      <c r="A496" s="110" t="s">
        <v>1336</v>
      </c>
      <c r="B496" s="49"/>
      <c r="F496" s="162"/>
      <c r="G496" s="123"/>
    </row>
    <row r="497" spans="1:7" ht="15" customHeight="1">
      <c r="A497" s="44"/>
      <c r="B497" s="44" t="s">
        <v>1337</v>
      </c>
      <c r="C497" s="44" t="s">
        <v>1338</v>
      </c>
      <c r="D497" s="44"/>
      <c r="E497" s="44"/>
      <c r="F497" s="44"/>
      <c r="G497" s="44"/>
    </row>
    <row r="498" spans="1:7">
      <c r="A498" s="110" t="s">
        <v>1339</v>
      </c>
      <c r="B498" s="118" t="s">
        <v>1340</v>
      </c>
      <c r="C498" s="124">
        <v>0</v>
      </c>
      <c r="G498" s="107"/>
    </row>
    <row r="499" spans="1:7">
      <c r="A499" s="110" t="s">
        <v>1341</v>
      </c>
      <c r="B499" s="118" t="s">
        <v>1342</v>
      </c>
      <c r="C499" s="124">
        <v>0</v>
      </c>
      <c r="G499" s="107"/>
    </row>
    <row r="500" spans="1:7">
      <c r="A500" s="110" t="s">
        <v>1343</v>
      </c>
      <c r="B500" s="118" t="s">
        <v>1344</v>
      </c>
      <c r="C500" s="124">
        <v>0</v>
      </c>
      <c r="G500" s="107"/>
    </row>
    <row r="501" spans="1:7">
      <c r="A501" s="110" t="s">
        <v>1345</v>
      </c>
      <c r="B501" s="118" t="s">
        <v>1346</v>
      </c>
      <c r="C501" s="124">
        <v>0</v>
      </c>
      <c r="G501" s="107"/>
    </row>
    <row r="502" spans="1:7">
      <c r="A502" s="110" t="s">
        <v>1347</v>
      </c>
      <c r="B502" s="118" t="s">
        <v>1348</v>
      </c>
      <c r="C502" s="124">
        <v>0</v>
      </c>
      <c r="G502" s="107"/>
    </row>
    <row r="503" spans="1:7">
      <c r="A503" s="110" t="s">
        <v>1349</v>
      </c>
      <c r="B503" s="118" t="s">
        <v>1350</v>
      </c>
      <c r="C503" s="124">
        <v>0</v>
      </c>
      <c r="G503" s="107"/>
    </row>
    <row r="504" spans="1:7">
      <c r="A504" s="110" t="s">
        <v>1351</v>
      </c>
      <c r="B504" s="118" t="s">
        <v>1352</v>
      </c>
      <c r="C504" s="124">
        <v>0</v>
      </c>
      <c r="G504" s="107"/>
    </row>
    <row r="505" spans="1:7">
      <c r="A505" s="110" t="s">
        <v>1353</v>
      </c>
      <c r="B505" s="118" t="s">
        <v>1354</v>
      </c>
      <c r="C505" s="124">
        <v>0</v>
      </c>
      <c r="G505" s="107"/>
    </row>
    <row r="506" spans="1:7">
      <c r="A506" s="110" t="s">
        <v>1355</v>
      </c>
      <c r="B506" s="118" t="s">
        <v>1356</v>
      </c>
      <c r="C506" s="124">
        <v>0</v>
      </c>
      <c r="G506" s="107"/>
    </row>
    <row r="507" spans="1:7">
      <c r="A507" s="110" t="s">
        <v>1357</v>
      </c>
      <c r="B507" s="118" t="s">
        <v>1358</v>
      </c>
      <c r="C507" s="124">
        <v>0</v>
      </c>
      <c r="G507" s="107"/>
    </row>
    <row r="508" spans="1:7">
      <c r="A508" s="110" t="s">
        <v>1359</v>
      </c>
      <c r="B508" s="118" t="s">
        <v>1360</v>
      </c>
      <c r="C508" s="124">
        <v>0</v>
      </c>
      <c r="G508" s="107"/>
    </row>
    <row r="509" spans="1:7">
      <c r="A509" s="110" t="s">
        <v>1361</v>
      </c>
      <c r="B509" s="118" t="s">
        <v>1362</v>
      </c>
      <c r="C509" s="124">
        <v>0</v>
      </c>
      <c r="G509" s="107"/>
    </row>
    <row r="510" spans="1:7">
      <c r="A510" s="110" t="s">
        <v>1363</v>
      </c>
      <c r="B510" s="118" t="s">
        <v>273</v>
      </c>
      <c r="C510" s="124">
        <v>0</v>
      </c>
      <c r="G510" s="107"/>
    </row>
    <row r="511" spans="1:7" outlineLevel="1">
      <c r="A511" s="110" t="s">
        <v>1364</v>
      </c>
      <c r="B511" s="66" t="s">
        <v>1365</v>
      </c>
      <c r="C511" s="124"/>
      <c r="G511" s="107"/>
    </row>
    <row r="512" spans="1:7" outlineLevel="1">
      <c r="A512" s="110" t="s">
        <v>1366</v>
      </c>
      <c r="B512" s="80" t="s">
        <v>277</v>
      </c>
      <c r="C512" s="124"/>
      <c r="G512" s="107"/>
    </row>
    <row r="513" spans="1:7" outlineLevel="1">
      <c r="A513" s="110" t="s">
        <v>1367</v>
      </c>
      <c r="B513" s="80" t="s">
        <v>277</v>
      </c>
      <c r="C513" s="124"/>
      <c r="G513" s="107"/>
    </row>
    <row r="514" spans="1:7" outlineLevel="1">
      <c r="A514" s="110" t="s">
        <v>1368</v>
      </c>
      <c r="B514" s="80" t="s">
        <v>277</v>
      </c>
      <c r="C514" s="124"/>
      <c r="G514" s="107"/>
    </row>
    <row r="515" spans="1:7" outlineLevel="1">
      <c r="A515" s="110" t="s">
        <v>1369</v>
      </c>
      <c r="B515" s="80" t="s">
        <v>277</v>
      </c>
      <c r="C515" s="124"/>
      <c r="G515" s="107"/>
    </row>
    <row r="516" spans="1:7" outlineLevel="1">
      <c r="A516" s="110" t="s">
        <v>1370</v>
      </c>
      <c r="B516" s="80" t="s">
        <v>277</v>
      </c>
      <c r="C516" s="124"/>
      <c r="G516" s="107"/>
    </row>
    <row r="517" spans="1:7" outlineLevel="1">
      <c r="A517" s="110" t="s">
        <v>1371</v>
      </c>
      <c r="B517" s="80" t="s">
        <v>277</v>
      </c>
      <c r="C517" s="124"/>
      <c r="G517" s="107"/>
    </row>
    <row r="518" spans="1:7" outlineLevel="1">
      <c r="A518" s="110" t="s">
        <v>1372</v>
      </c>
      <c r="B518" s="80" t="s">
        <v>277</v>
      </c>
      <c r="C518" s="124"/>
      <c r="G518" s="107"/>
    </row>
    <row r="519" spans="1:7" outlineLevel="1">
      <c r="A519" s="110" t="s">
        <v>1373</v>
      </c>
      <c r="B519" s="80" t="s">
        <v>277</v>
      </c>
      <c r="C519" s="124"/>
      <c r="G519" s="107"/>
    </row>
    <row r="520" spans="1:7" outlineLevel="1">
      <c r="A520" s="110" t="s">
        <v>1374</v>
      </c>
      <c r="B520" s="80" t="s">
        <v>277</v>
      </c>
      <c r="C520" s="124"/>
      <c r="G520" s="107"/>
    </row>
    <row r="521" spans="1:7" outlineLevel="1">
      <c r="A521" s="110" t="s">
        <v>1375</v>
      </c>
      <c r="B521" s="80" t="s">
        <v>277</v>
      </c>
      <c r="C521" s="124"/>
      <c r="G521" s="107"/>
    </row>
    <row r="522" spans="1:7" outlineLevel="1">
      <c r="A522" s="110" t="s">
        <v>1376</v>
      </c>
      <c r="B522" s="80" t="s">
        <v>277</v>
      </c>
      <c r="C522" s="124"/>
    </row>
    <row r="523" spans="1:7" outlineLevel="1">
      <c r="A523" s="110" t="s">
        <v>1377</v>
      </c>
      <c r="B523" s="80" t="s">
        <v>277</v>
      </c>
      <c r="C523" s="124"/>
    </row>
    <row r="524" spans="1:7" outlineLevel="1">
      <c r="A524" s="110" t="s">
        <v>1378</v>
      </c>
      <c r="B524" s="80" t="s">
        <v>277</v>
      </c>
      <c r="C524" s="124"/>
    </row>
    <row r="525" spans="1:7" s="5" customFormat="1">
      <c r="A525" s="55"/>
      <c r="B525" s="55" t="s">
        <v>1379</v>
      </c>
      <c r="C525" s="44" t="s">
        <v>234</v>
      </c>
      <c r="D525" s="44" t="s">
        <v>1380</v>
      </c>
      <c r="E525" s="44"/>
      <c r="F525" s="44" t="s">
        <v>758</v>
      </c>
      <c r="G525" s="44" t="s">
        <v>1381</v>
      </c>
    </row>
    <row r="526" spans="1:7" s="5" customFormat="1">
      <c r="A526" s="110" t="s">
        <v>1382</v>
      </c>
      <c r="B526" s="144" t="s">
        <v>894</v>
      </c>
      <c r="C526" s="119">
        <v>0</v>
      </c>
      <c r="D526" s="154">
        <v>0</v>
      </c>
      <c r="E526" s="34"/>
      <c r="F526" s="128" t="str">
        <f t="shared" ref="F526:F543" si="30">IF($C$544=0,"",IF(C526="[for completion]","",IF(C526="","",C526/$C$544)))</f>
        <v/>
      </c>
      <c r="G526" s="128" t="str">
        <f t="shared" ref="G526:G543" si="31">IF($D$544=0,"",IF(D526="[for completion]","",IF(D526="","",D526/$D$544)))</f>
        <v/>
      </c>
    </row>
    <row r="527" spans="1:7" s="5" customFormat="1">
      <c r="A527" s="110" t="s">
        <v>1383</v>
      </c>
      <c r="B527" s="144" t="s">
        <v>894</v>
      </c>
      <c r="C527" s="119">
        <v>0</v>
      </c>
      <c r="D527" s="154">
        <v>0</v>
      </c>
      <c r="E527" s="34"/>
      <c r="F527" s="128" t="str">
        <f t="shared" si="30"/>
        <v/>
      </c>
      <c r="G527" s="128" t="str">
        <f t="shared" si="31"/>
        <v/>
      </c>
    </row>
    <row r="528" spans="1:7" s="5" customFormat="1">
      <c r="A528" s="110" t="s">
        <v>1384</v>
      </c>
      <c r="B528" s="144" t="s">
        <v>894</v>
      </c>
      <c r="C528" s="119">
        <v>0</v>
      </c>
      <c r="D528" s="154">
        <v>0</v>
      </c>
      <c r="E528" s="34"/>
      <c r="F528" s="128" t="str">
        <f t="shared" si="30"/>
        <v/>
      </c>
      <c r="G528" s="128" t="str">
        <f t="shared" si="31"/>
        <v/>
      </c>
    </row>
    <row r="529" spans="1:7" s="5" customFormat="1">
      <c r="A529" s="110" t="s">
        <v>1385</v>
      </c>
      <c r="B529" s="144" t="s">
        <v>894</v>
      </c>
      <c r="C529" s="119">
        <v>0</v>
      </c>
      <c r="D529" s="154">
        <v>0</v>
      </c>
      <c r="E529" s="34"/>
      <c r="F529" s="128" t="str">
        <f t="shared" si="30"/>
        <v/>
      </c>
      <c r="G529" s="128" t="str">
        <f t="shared" si="31"/>
        <v/>
      </c>
    </row>
    <row r="530" spans="1:7" s="5" customFormat="1">
      <c r="A530" s="110" t="s">
        <v>1386</v>
      </c>
      <c r="B530" s="144" t="s">
        <v>894</v>
      </c>
      <c r="C530" s="119">
        <v>0</v>
      </c>
      <c r="D530" s="154">
        <v>0</v>
      </c>
      <c r="E530" s="34"/>
      <c r="F530" s="128" t="str">
        <f t="shared" si="30"/>
        <v/>
      </c>
      <c r="G530" s="128" t="str">
        <f t="shared" si="31"/>
        <v/>
      </c>
    </row>
    <row r="531" spans="1:7" s="5" customFormat="1">
      <c r="A531" s="110" t="s">
        <v>1387</v>
      </c>
      <c r="B531" s="144" t="s">
        <v>894</v>
      </c>
      <c r="C531" s="119">
        <v>0</v>
      </c>
      <c r="D531" s="154">
        <v>0</v>
      </c>
      <c r="E531" s="34"/>
      <c r="F531" s="128" t="str">
        <f t="shared" si="30"/>
        <v/>
      </c>
      <c r="G531" s="128" t="str">
        <f t="shared" si="31"/>
        <v/>
      </c>
    </row>
    <row r="532" spans="1:7" s="5" customFormat="1">
      <c r="A532" s="110" t="s">
        <v>1388</v>
      </c>
      <c r="B532" s="144" t="s">
        <v>894</v>
      </c>
      <c r="C532" s="119">
        <v>0</v>
      </c>
      <c r="D532" s="154">
        <v>0</v>
      </c>
      <c r="E532" s="34"/>
      <c r="F532" s="128" t="str">
        <f t="shared" si="30"/>
        <v/>
      </c>
      <c r="G532" s="128" t="str">
        <f t="shared" si="31"/>
        <v/>
      </c>
    </row>
    <row r="533" spans="1:7" s="5" customFormat="1">
      <c r="A533" s="110" t="s">
        <v>1389</v>
      </c>
      <c r="B533" s="144" t="s">
        <v>894</v>
      </c>
      <c r="C533" s="119">
        <v>0</v>
      </c>
      <c r="D533" s="154">
        <v>0</v>
      </c>
      <c r="E533" s="34"/>
      <c r="F533" s="128" t="str">
        <f t="shared" si="30"/>
        <v/>
      </c>
      <c r="G533" s="128" t="str">
        <f t="shared" si="31"/>
        <v/>
      </c>
    </row>
    <row r="534" spans="1:7" s="5" customFormat="1">
      <c r="A534" s="110" t="s">
        <v>1390</v>
      </c>
      <c r="B534" s="144" t="s">
        <v>894</v>
      </c>
      <c r="C534" s="119">
        <v>0</v>
      </c>
      <c r="D534" s="154">
        <v>0</v>
      </c>
      <c r="E534" s="34"/>
      <c r="F534" s="128" t="str">
        <f t="shared" si="30"/>
        <v/>
      </c>
      <c r="G534" s="128" t="str">
        <f t="shared" si="31"/>
        <v/>
      </c>
    </row>
    <row r="535" spans="1:7" s="5" customFormat="1">
      <c r="A535" s="110" t="s">
        <v>1391</v>
      </c>
      <c r="B535" s="144" t="s">
        <v>894</v>
      </c>
      <c r="C535" s="119">
        <v>0</v>
      </c>
      <c r="D535" s="154">
        <v>0</v>
      </c>
      <c r="E535" s="34"/>
      <c r="F535" s="128" t="str">
        <f t="shared" si="30"/>
        <v/>
      </c>
      <c r="G535" s="128" t="str">
        <f t="shared" si="31"/>
        <v/>
      </c>
    </row>
    <row r="536" spans="1:7" s="5" customFormat="1">
      <c r="A536" s="110" t="s">
        <v>1392</v>
      </c>
      <c r="B536" s="144" t="s">
        <v>894</v>
      </c>
      <c r="C536" s="119">
        <v>0</v>
      </c>
      <c r="D536" s="154">
        <v>0</v>
      </c>
      <c r="E536" s="34"/>
      <c r="F536" s="128" t="str">
        <f t="shared" si="30"/>
        <v/>
      </c>
      <c r="G536" s="128" t="str">
        <f t="shared" si="31"/>
        <v/>
      </c>
    </row>
    <row r="537" spans="1:7" s="5" customFormat="1">
      <c r="A537" s="110" t="s">
        <v>1393</v>
      </c>
      <c r="B537" s="144" t="s">
        <v>894</v>
      </c>
      <c r="C537" s="119">
        <v>0</v>
      </c>
      <c r="D537" s="154">
        <v>0</v>
      </c>
      <c r="E537" s="34"/>
      <c r="F537" s="128" t="str">
        <f t="shared" si="30"/>
        <v/>
      </c>
      <c r="G537" s="128" t="str">
        <f t="shared" si="31"/>
        <v/>
      </c>
    </row>
    <row r="538" spans="1:7" s="5" customFormat="1">
      <c r="A538" s="110" t="s">
        <v>1394</v>
      </c>
      <c r="B538" s="144" t="s">
        <v>894</v>
      </c>
      <c r="C538" s="119">
        <v>0</v>
      </c>
      <c r="D538" s="154">
        <v>0</v>
      </c>
      <c r="E538" s="34"/>
      <c r="F538" s="128" t="str">
        <f t="shared" si="30"/>
        <v/>
      </c>
      <c r="G538" s="128" t="str">
        <f t="shared" si="31"/>
        <v/>
      </c>
    </row>
    <row r="539" spans="1:7" s="5" customFormat="1">
      <c r="A539" s="110" t="s">
        <v>1395</v>
      </c>
      <c r="B539" s="144" t="s">
        <v>894</v>
      </c>
      <c r="C539" s="119">
        <v>0</v>
      </c>
      <c r="D539" s="154">
        <v>0</v>
      </c>
      <c r="E539" s="34"/>
      <c r="F539" s="128" t="str">
        <f t="shared" si="30"/>
        <v/>
      </c>
      <c r="G539" s="128" t="str">
        <f t="shared" si="31"/>
        <v/>
      </c>
    </row>
    <row r="540" spans="1:7" s="5" customFormat="1">
      <c r="A540" s="110" t="s">
        <v>1396</v>
      </c>
      <c r="B540" s="144" t="s">
        <v>894</v>
      </c>
      <c r="C540" s="119">
        <v>0</v>
      </c>
      <c r="D540" s="154">
        <v>0</v>
      </c>
      <c r="E540" s="34"/>
      <c r="F540" s="128" t="str">
        <f t="shared" si="30"/>
        <v/>
      </c>
      <c r="G540" s="128" t="str">
        <f t="shared" si="31"/>
        <v/>
      </c>
    </row>
    <row r="541" spans="1:7" s="5" customFormat="1">
      <c r="A541" s="110" t="s">
        <v>1397</v>
      </c>
      <c r="B541" s="144" t="s">
        <v>894</v>
      </c>
      <c r="C541" s="119">
        <v>0</v>
      </c>
      <c r="D541" s="154">
        <v>0</v>
      </c>
      <c r="E541" s="34"/>
      <c r="F541" s="128" t="str">
        <f t="shared" si="30"/>
        <v/>
      </c>
      <c r="G541" s="128" t="str">
        <f t="shared" si="31"/>
        <v/>
      </c>
    </row>
    <row r="542" spans="1:7" s="5" customFormat="1">
      <c r="A542" s="110" t="s">
        <v>1398</v>
      </c>
      <c r="B542" s="144" t="s">
        <v>894</v>
      </c>
      <c r="C542" s="119">
        <v>0</v>
      </c>
      <c r="D542" s="154">
        <v>0</v>
      </c>
      <c r="E542" s="34"/>
      <c r="F542" s="128" t="str">
        <f t="shared" si="30"/>
        <v/>
      </c>
      <c r="G542" s="128" t="str">
        <f t="shared" si="31"/>
        <v/>
      </c>
    </row>
    <row r="543" spans="1:7" s="5" customFormat="1">
      <c r="A543" s="110" t="s">
        <v>1399</v>
      </c>
      <c r="B543" s="118" t="s">
        <v>1126</v>
      </c>
      <c r="C543" s="119">
        <v>0</v>
      </c>
      <c r="D543" s="154">
        <v>0</v>
      </c>
      <c r="E543" s="34"/>
      <c r="F543" s="128" t="str">
        <f t="shared" si="30"/>
        <v/>
      </c>
      <c r="G543" s="128" t="str">
        <f t="shared" si="31"/>
        <v/>
      </c>
    </row>
    <row r="544" spans="1:7" s="5" customFormat="1">
      <c r="A544" s="110" t="s">
        <v>1400</v>
      </c>
      <c r="B544" s="118" t="s">
        <v>275</v>
      </c>
      <c r="C544" s="139">
        <f>SUM(C526:C543)</f>
        <v>0</v>
      </c>
      <c r="D544" s="161">
        <f>SUM(D526:D543)</f>
        <v>0</v>
      </c>
      <c r="E544" s="34"/>
      <c r="F544" s="122">
        <f>SUM(F526:F543)</f>
        <v>0</v>
      </c>
      <c r="G544" s="122">
        <f>SUM(G526:G543)</f>
        <v>0</v>
      </c>
    </row>
    <row r="545" spans="1:7" s="5" customFormat="1">
      <c r="A545" s="110" t="s">
        <v>1401</v>
      </c>
      <c r="B545" s="114"/>
      <c r="C545" s="107"/>
      <c r="D545" s="107"/>
      <c r="E545" s="34"/>
      <c r="F545" s="34"/>
      <c r="G545" s="34"/>
    </row>
    <row r="546" spans="1:7" s="5" customFormat="1">
      <c r="A546" s="110" t="s">
        <v>1402</v>
      </c>
      <c r="B546" s="114"/>
      <c r="C546" s="107"/>
      <c r="D546" s="107"/>
      <c r="E546" s="34"/>
      <c r="F546" s="34"/>
      <c r="G546" s="34"/>
    </row>
    <row r="547" spans="1:7" s="5" customFormat="1">
      <c r="A547" s="110" t="s">
        <v>1403</v>
      </c>
      <c r="B547" s="114"/>
      <c r="C547" s="107"/>
      <c r="D547" s="107"/>
      <c r="E547" s="34"/>
      <c r="F547" s="34"/>
      <c r="G547" s="34"/>
    </row>
    <row r="548" spans="1:7" s="5" customFormat="1">
      <c r="A548" s="55"/>
      <c r="B548" s="55" t="s">
        <v>1404</v>
      </c>
      <c r="C548" s="44" t="s">
        <v>234</v>
      </c>
      <c r="D548" s="44" t="s">
        <v>1380</v>
      </c>
      <c r="E548" s="44"/>
      <c r="F548" s="44" t="s">
        <v>758</v>
      </c>
      <c r="G548" s="44" t="s">
        <v>1381</v>
      </c>
    </row>
    <row r="549" spans="1:7" s="5" customFormat="1">
      <c r="A549" s="110" t="s">
        <v>1405</v>
      </c>
      <c r="B549" s="144" t="s">
        <v>894</v>
      </c>
      <c r="C549" s="119">
        <v>0</v>
      </c>
      <c r="D549" s="154">
        <v>0</v>
      </c>
      <c r="E549" s="34"/>
      <c r="F549" s="128" t="str">
        <f t="shared" ref="F549:F566" si="32">IF($C$567=0,"",IF(C549="[for completion]","",IF(C549="","",C549/$C$567)))</f>
        <v/>
      </c>
      <c r="G549" s="128" t="str">
        <f t="shared" ref="G549:G566" si="33">IF($D$567=0,"",IF(D549="[for completion]","",IF(D549="","",D549/$D$567)))</f>
        <v/>
      </c>
    </row>
    <row r="550" spans="1:7" s="5" customFormat="1">
      <c r="A550" s="110" t="s">
        <v>1406</v>
      </c>
      <c r="B550" s="144" t="s">
        <v>894</v>
      </c>
      <c r="C550" s="119">
        <v>0</v>
      </c>
      <c r="D550" s="154">
        <v>0</v>
      </c>
      <c r="E550" s="34"/>
      <c r="F550" s="128" t="str">
        <f t="shared" si="32"/>
        <v/>
      </c>
      <c r="G550" s="128" t="str">
        <f t="shared" si="33"/>
        <v/>
      </c>
    </row>
    <row r="551" spans="1:7" s="5" customFormat="1">
      <c r="A551" s="110" t="s">
        <v>1407</v>
      </c>
      <c r="B551" s="144" t="s">
        <v>894</v>
      </c>
      <c r="C551" s="119">
        <v>0</v>
      </c>
      <c r="D551" s="154">
        <v>0</v>
      </c>
      <c r="E551" s="34"/>
      <c r="F551" s="128" t="str">
        <f t="shared" si="32"/>
        <v/>
      </c>
      <c r="G551" s="128" t="str">
        <f t="shared" si="33"/>
        <v/>
      </c>
    </row>
    <row r="552" spans="1:7" s="5" customFormat="1">
      <c r="A552" s="110" t="s">
        <v>1408</v>
      </c>
      <c r="B552" s="144" t="s">
        <v>894</v>
      </c>
      <c r="C552" s="119">
        <v>0</v>
      </c>
      <c r="D552" s="154">
        <v>0</v>
      </c>
      <c r="E552" s="34"/>
      <c r="F552" s="128" t="str">
        <f t="shared" si="32"/>
        <v/>
      </c>
      <c r="G552" s="128" t="str">
        <f t="shared" si="33"/>
        <v/>
      </c>
    </row>
    <row r="553" spans="1:7" s="5" customFormat="1">
      <c r="A553" s="110" t="s">
        <v>1409</v>
      </c>
      <c r="B553" s="144" t="s">
        <v>894</v>
      </c>
      <c r="C553" s="119">
        <v>0</v>
      </c>
      <c r="D553" s="154">
        <v>0</v>
      </c>
      <c r="E553" s="34"/>
      <c r="F553" s="128" t="str">
        <f t="shared" si="32"/>
        <v/>
      </c>
      <c r="G553" s="128" t="str">
        <f t="shared" si="33"/>
        <v/>
      </c>
    </row>
    <row r="554" spans="1:7" s="5" customFormat="1">
      <c r="A554" s="110" t="s">
        <v>1410</v>
      </c>
      <c r="B554" s="144" t="s">
        <v>894</v>
      </c>
      <c r="C554" s="119">
        <v>0</v>
      </c>
      <c r="D554" s="154">
        <v>0</v>
      </c>
      <c r="E554" s="34"/>
      <c r="F554" s="128" t="str">
        <f t="shared" si="32"/>
        <v/>
      </c>
      <c r="G554" s="128" t="str">
        <f t="shared" si="33"/>
        <v/>
      </c>
    </row>
    <row r="555" spans="1:7" s="5" customFormat="1">
      <c r="A555" s="110" t="s">
        <v>1411</v>
      </c>
      <c r="B555" s="144" t="s">
        <v>894</v>
      </c>
      <c r="C555" s="119">
        <v>0</v>
      </c>
      <c r="D555" s="154">
        <v>0</v>
      </c>
      <c r="E555" s="34"/>
      <c r="F555" s="128" t="str">
        <f t="shared" si="32"/>
        <v/>
      </c>
      <c r="G555" s="128" t="str">
        <f t="shared" si="33"/>
        <v/>
      </c>
    </row>
    <row r="556" spans="1:7" s="5" customFormat="1">
      <c r="A556" s="110" t="s">
        <v>1412</v>
      </c>
      <c r="B556" s="144" t="s">
        <v>894</v>
      </c>
      <c r="C556" s="119">
        <v>0</v>
      </c>
      <c r="D556" s="154">
        <v>0</v>
      </c>
      <c r="E556" s="34"/>
      <c r="F556" s="128" t="str">
        <f t="shared" si="32"/>
        <v/>
      </c>
      <c r="G556" s="128" t="str">
        <f t="shared" si="33"/>
        <v/>
      </c>
    </row>
    <row r="557" spans="1:7" s="5" customFormat="1">
      <c r="A557" s="110" t="s">
        <v>1413</v>
      </c>
      <c r="B557" s="144" t="s">
        <v>894</v>
      </c>
      <c r="C557" s="119">
        <v>0</v>
      </c>
      <c r="D557" s="154">
        <v>0</v>
      </c>
      <c r="E557" s="34"/>
      <c r="F557" s="128" t="str">
        <f t="shared" si="32"/>
        <v/>
      </c>
      <c r="G557" s="128" t="str">
        <f t="shared" si="33"/>
        <v/>
      </c>
    </row>
    <row r="558" spans="1:7" s="5" customFormat="1">
      <c r="A558" s="110" t="s">
        <v>1414</v>
      </c>
      <c r="B558" s="144" t="s">
        <v>894</v>
      </c>
      <c r="C558" s="119">
        <v>0</v>
      </c>
      <c r="D558" s="154">
        <v>0</v>
      </c>
      <c r="E558" s="34"/>
      <c r="F558" s="128" t="str">
        <f t="shared" si="32"/>
        <v/>
      </c>
      <c r="G558" s="128" t="str">
        <f t="shared" si="33"/>
        <v/>
      </c>
    </row>
    <row r="559" spans="1:7" s="5" customFormat="1">
      <c r="A559" s="110" t="s">
        <v>1415</v>
      </c>
      <c r="B559" s="144" t="s">
        <v>894</v>
      </c>
      <c r="C559" s="119">
        <v>0</v>
      </c>
      <c r="D559" s="154">
        <v>0</v>
      </c>
      <c r="E559" s="34"/>
      <c r="F559" s="128" t="str">
        <f t="shared" si="32"/>
        <v/>
      </c>
      <c r="G559" s="128" t="str">
        <f t="shared" si="33"/>
        <v/>
      </c>
    </row>
    <row r="560" spans="1:7" s="5" customFormat="1">
      <c r="A560" s="110" t="s">
        <v>1416</v>
      </c>
      <c r="B560" s="144" t="s">
        <v>894</v>
      </c>
      <c r="C560" s="119">
        <v>0</v>
      </c>
      <c r="D560" s="154">
        <v>0</v>
      </c>
      <c r="E560" s="34"/>
      <c r="F560" s="128" t="str">
        <f t="shared" si="32"/>
        <v/>
      </c>
      <c r="G560" s="128" t="str">
        <f t="shared" si="33"/>
        <v/>
      </c>
    </row>
    <row r="561" spans="1:7" s="5" customFormat="1">
      <c r="A561" s="110" t="s">
        <v>1417</v>
      </c>
      <c r="B561" s="144" t="s">
        <v>894</v>
      </c>
      <c r="C561" s="119">
        <v>0</v>
      </c>
      <c r="D561" s="154">
        <v>0</v>
      </c>
      <c r="E561" s="34"/>
      <c r="F561" s="128" t="str">
        <f t="shared" si="32"/>
        <v/>
      </c>
      <c r="G561" s="128" t="str">
        <f t="shared" si="33"/>
        <v/>
      </c>
    </row>
    <row r="562" spans="1:7" s="5" customFormat="1">
      <c r="A562" s="110" t="s">
        <v>1418</v>
      </c>
      <c r="B562" s="144" t="s">
        <v>894</v>
      </c>
      <c r="C562" s="119">
        <v>0</v>
      </c>
      <c r="D562" s="154">
        <v>0</v>
      </c>
      <c r="E562" s="34"/>
      <c r="F562" s="128" t="str">
        <f t="shared" si="32"/>
        <v/>
      </c>
      <c r="G562" s="128" t="str">
        <f t="shared" si="33"/>
        <v/>
      </c>
    </row>
    <row r="563" spans="1:7" s="5" customFormat="1">
      <c r="A563" s="110" t="s">
        <v>1419</v>
      </c>
      <c r="B563" s="144" t="s">
        <v>894</v>
      </c>
      <c r="C563" s="119">
        <v>0</v>
      </c>
      <c r="D563" s="154">
        <v>0</v>
      </c>
      <c r="E563" s="34"/>
      <c r="F563" s="128" t="str">
        <f t="shared" si="32"/>
        <v/>
      </c>
      <c r="G563" s="128" t="str">
        <f t="shared" si="33"/>
        <v/>
      </c>
    </row>
    <row r="564" spans="1:7" s="5" customFormat="1">
      <c r="A564" s="110" t="s">
        <v>1420</v>
      </c>
      <c r="B564" s="144" t="s">
        <v>894</v>
      </c>
      <c r="C564" s="119">
        <v>0</v>
      </c>
      <c r="D564" s="154">
        <v>0</v>
      </c>
      <c r="E564" s="34"/>
      <c r="F564" s="128" t="str">
        <f t="shared" si="32"/>
        <v/>
      </c>
      <c r="G564" s="128" t="str">
        <f t="shared" si="33"/>
        <v/>
      </c>
    </row>
    <row r="565" spans="1:7" s="5" customFormat="1">
      <c r="A565" s="110" t="s">
        <v>1421</v>
      </c>
      <c r="B565" s="144" t="s">
        <v>894</v>
      </c>
      <c r="C565" s="119">
        <v>0</v>
      </c>
      <c r="D565" s="154">
        <v>0</v>
      </c>
      <c r="E565" s="34"/>
      <c r="F565" s="128" t="str">
        <f t="shared" si="32"/>
        <v/>
      </c>
      <c r="G565" s="128" t="str">
        <f t="shared" si="33"/>
        <v/>
      </c>
    </row>
    <row r="566" spans="1:7" s="5" customFormat="1">
      <c r="A566" s="110" t="s">
        <v>1422</v>
      </c>
      <c r="B566" s="118" t="s">
        <v>1126</v>
      </c>
      <c r="C566" s="119">
        <v>0</v>
      </c>
      <c r="D566" s="154">
        <v>0</v>
      </c>
      <c r="E566" s="34"/>
      <c r="F566" s="128" t="str">
        <f t="shared" si="32"/>
        <v/>
      </c>
      <c r="G566" s="128" t="str">
        <f t="shared" si="33"/>
        <v/>
      </c>
    </row>
    <row r="567" spans="1:7" s="5" customFormat="1">
      <c r="A567" s="110" t="s">
        <v>1423</v>
      </c>
      <c r="B567" s="118" t="s">
        <v>275</v>
      </c>
      <c r="C567" s="139">
        <f>SUM(C549:C566)</f>
        <v>0</v>
      </c>
      <c r="D567" s="161">
        <f>SUM(D549:D566)</f>
        <v>0</v>
      </c>
      <c r="E567" s="34"/>
      <c r="F567" s="122">
        <f>SUM(F549:F566)</f>
        <v>0</v>
      </c>
      <c r="G567" s="122">
        <f>SUM(G549:G566)</f>
        <v>0</v>
      </c>
    </row>
    <row r="568" spans="1:7" s="5" customFormat="1">
      <c r="A568" s="110" t="s">
        <v>1424</v>
      </c>
      <c r="B568" s="114"/>
      <c r="C568" s="107"/>
      <c r="D568" s="107"/>
      <c r="E568" s="34"/>
      <c r="F568" s="34"/>
      <c r="G568" s="34"/>
    </row>
    <row r="569" spans="1:7" s="5" customFormat="1">
      <c r="A569" s="110" t="s">
        <v>1425</v>
      </c>
      <c r="B569" s="114"/>
      <c r="C569" s="107"/>
      <c r="D569" s="107"/>
      <c r="E569" s="34"/>
      <c r="F569" s="34"/>
      <c r="G569" s="34"/>
    </row>
    <row r="570" spans="1:7" s="5" customFormat="1">
      <c r="A570" s="110" t="s">
        <v>1426</v>
      </c>
      <c r="B570" s="114"/>
      <c r="C570" s="107"/>
      <c r="D570" s="107"/>
      <c r="E570" s="34"/>
      <c r="F570" s="34"/>
      <c r="G570" s="34"/>
    </row>
    <row r="571" spans="1:7" s="5" customFormat="1">
      <c r="A571" s="55"/>
      <c r="B571" s="55" t="s">
        <v>1427</v>
      </c>
      <c r="C571" s="44" t="s">
        <v>234</v>
      </c>
      <c r="D571" s="44" t="s">
        <v>1380</v>
      </c>
      <c r="E571" s="44"/>
      <c r="F571" s="44" t="s">
        <v>758</v>
      </c>
      <c r="G571" s="44" t="s">
        <v>1381</v>
      </c>
    </row>
    <row r="572" spans="1:7" s="5" customFormat="1">
      <c r="A572" s="110" t="s">
        <v>1428</v>
      </c>
      <c r="B572" s="118" t="s">
        <v>1156</v>
      </c>
      <c r="C572" s="119">
        <v>0</v>
      </c>
      <c r="D572" s="154">
        <v>0</v>
      </c>
      <c r="E572" s="34"/>
      <c r="F572" s="128" t="str">
        <f t="shared" ref="F572:F584" si="34">IF($C$585=0,"",IF(C572="[for completion]","",IF(C572="","",C572/$C$585)))</f>
        <v/>
      </c>
      <c r="G572" s="128" t="str">
        <f t="shared" ref="G572:G584" si="35">IF($D$585=0,"",IF(D572="[for completion]","",IF(D572="","",D572/$D$585)))</f>
        <v/>
      </c>
    </row>
    <row r="573" spans="1:7" s="5" customFormat="1">
      <c r="A573" s="110" t="s">
        <v>1429</v>
      </c>
      <c r="B573" s="118" t="s">
        <v>1158</v>
      </c>
      <c r="C573" s="119">
        <v>0</v>
      </c>
      <c r="D573" s="154">
        <v>0</v>
      </c>
      <c r="E573" s="34"/>
      <c r="F573" s="128" t="str">
        <f t="shared" si="34"/>
        <v/>
      </c>
      <c r="G573" s="128" t="str">
        <f t="shared" si="35"/>
        <v/>
      </c>
    </row>
    <row r="574" spans="1:7" s="5" customFormat="1">
      <c r="A574" s="110" t="s">
        <v>1430</v>
      </c>
      <c r="B574" s="118" t="s">
        <v>1160</v>
      </c>
      <c r="C574" s="119">
        <v>0</v>
      </c>
      <c r="D574" s="154">
        <v>0</v>
      </c>
      <c r="E574" s="34"/>
      <c r="F574" s="128" t="str">
        <f t="shared" si="34"/>
        <v/>
      </c>
      <c r="G574" s="128" t="str">
        <f t="shared" si="35"/>
        <v/>
      </c>
    </row>
    <row r="575" spans="1:7" s="5" customFormat="1">
      <c r="A575" s="110" t="s">
        <v>1431</v>
      </c>
      <c r="B575" s="118" t="s">
        <v>1162</v>
      </c>
      <c r="C575" s="119">
        <v>0</v>
      </c>
      <c r="D575" s="154">
        <v>0</v>
      </c>
      <c r="E575" s="34"/>
      <c r="F575" s="128" t="str">
        <f t="shared" si="34"/>
        <v/>
      </c>
      <c r="G575" s="128" t="str">
        <f t="shared" si="35"/>
        <v/>
      </c>
    </row>
    <row r="576" spans="1:7" s="5" customFormat="1">
      <c r="A576" s="110" t="s">
        <v>1432</v>
      </c>
      <c r="B576" s="118" t="s">
        <v>1164</v>
      </c>
      <c r="C576" s="119">
        <v>0</v>
      </c>
      <c r="D576" s="154">
        <v>0</v>
      </c>
      <c r="E576" s="34"/>
      <c r="F576" s="128" t="str">
        <f t="shared" si="34"/>
        <v/>
      </c>
      <c r="G576" s="128" t="str">
        <f t="shared" si="35"/>
        <v/>
      </c>
    </row>
    <row r="577" spans="1:7" s="5" customFormat="1">
      <c r="A577" s="110" t="s">
        <v>1433</v>
      </c>
      <c r="B577" s="118" t="s">
        <v>1166</v>
      </c>
      <c r="C577" s="119">
        <v>0</v>
      </c>
      <c r="D577" s="154">
        <v>0</v>
      </c>
      <c r="E577" s="34"/>
      <c r="F577" s="128" t="str">
        <f t="shared" si="34"/>
        <v/>
      </c>
      <c r="G577" s="128" t="str">
        <f t="shared" si="35"/>
        <v/>
      </c>
    </row>
    <row r="578" spans="1:7" s="5" customFormat="1">
      <c r="A578" s="110" t="s">
        <v>1434</v>
      </c>
      <c r="B578" s="118" t="s">
        <v>1168</v>
      </c>
      <c r="C578" s="119">
        <v>0</v>
      </c>
      <c r="D578" s="154">
        <v>0</v>
      </c>
      <c r="E578" s="34"/>
      <c r="F578" s="128" t="str">
        <f t="shared" si="34"/>
        <v/>
      </c>
      <c r="G578" s="128" t="str">
        <f t="shared" si="35"/>
        <v/>
      </c>
    </row>
    <row r="579" spans="1:7" s="5" customFormat="1">
      <c r="A579" s="110" t="s">
        <v>1435</v>
      </c>
      <c r="B579" s="118" t="s">
        <v>1170</v>
      </c>
      <c r="C579" s="119">
        <v>0</v>
      </c>
      <c r="D579" s="154">
        <v>0</v>
      </c>
      <c r="E579" s="34"/>
      <c r="F579" s="128" t="str">
        <f t="shared" si="34"/>
        <v/>
      </c>
      <c r="G579" s="128" t="str">
        <f t="shared" si="35"/>
        <v/>
      </c>
    </row>
    <row r="580" spans="1:7" s="5" customFormat="1">
      <c r="A580" s="110" t="s">
        <v>1436</v>
      </c>
      <c r="B580" s="118" t="s">
        <v>1172</v>
      </c>
      <c r="C580" s="119">
        <v>0</v>
      </c>
      <c r="D580" s="112">
        <v>0</v>
      </c>
      <c r="E580" s="34"/>
      <c r="F580" s="128" t="str">
        <f t="shared" si="34"/>
        <v/>
      </c>
      <c r="G580" s="128" t="str">
        <f t="shared" si="35"/>
        <v/>
      </c>
    </row>
    <row r="581" spans="1:7" s="5" customFormat="1">
      <c r="A581" s="110" t="s">
        <v>1437</v>
      </c>
      <c r="B581" s="110" t="s">
        <v>1174</v>
      </c>
      <c r="C581" s="119">
        <v>0</v>
      </c>
      <c r="D581" s="112">
        <v>0</v>
      </c>
      <c r="F581" s="128" t="str">
        <f t="shared" si="34"/>
        <v/>
      </c>
      <c r="G581" s="128" t="str">
        <f t="shared" si="35"/>
        <v/>
      </c>
    </row>
    <row r="582" spans="1:7" s="5" customFormat="1">
      <c r="A582" s="110" t="s">
        <v>1438</v>
      </c>
      <c r="B582" s="110" t="s">
        <v>1176</v>
      </c>
      <c r="C582" s="119">
        <v>0</v>
      </c>
      <c r="D582" s="112">
        <v>0</v>
      </c>
      <c r="F582" s="128" t="str">
        <f t="shared" si="34"/>
        <v/>
      </c>
      <c r="G582" s="128" t="str">
        <f t="shared" si="35"/>
        <v/>
      </c>
    </row>
    <row r="583" spans="1:7" s="5" customFormat="1">
      <c r="A583" s="110" t="s">
        <v>1439</v>
      </c>
      <c r="B583" s="118" t="s">
        <v>1178</v>
      </c>
      <c r="C583" s="119">
        <v>0</v>
      </c>
      <c r="D583" s="112">
        <v>0</v>
      </c>
      <c r="E583" s="34"/>
      <c r="F583" s="128" t="str">
        <f t="shared" si="34"/>
        <v/>
      </c>
      <c r="G583" s="128" t="str">
        <f t="shared" si="35"/>
        <v/>
      </c>
    </row>
    <row r="584" spans="1:7" s="5" customFormat="1">
      <c r="A584" s="110" t="s">
        <v>1440</v>
      </c>
      <c r="B584" s="110" t="s">
        <v>1126</v>
      </c>
      <c r="C584" s="119">
        <v>0</v>
      </c>
      <c r="D584" s="154">
        <v>0</v>
      </c>
      <c r="E584" s="34"/>
      <c r="F584" s="128" t="str">
        <f t="shared" si="34"/>
        <v/>
      </c>
      <c r="G584" s="128" t="str">
        <f t="shared" si="35"/>
        <v/>
      </c>
    </row>
    <row r="585" spans="1:7" s="5" customFormat="1">
      <c r="A585" s="110" t="s">
        <v>1441</v>
      </c>
      <c r="B585" s="118" t="s">
        <v>275</v>
      </c>
      <c r="C585" s="139">
        <f>SUM(C572:C584)</f>
        <v>0</v>
      </c>
      <c r="D585" s="161">
        <f>SUM(D572:D584)</f>
        <v>0</v>
      </c>
      <c r="E585" s="34"/>
      <c r="F585" s="122">
        <f>SUM(F572:F584)</f>
        <v>0</v>
      </c>
      <c r="G585" s="122">
        <f>SUM(G572:G584)</f>
        <v>0</v>
      </c>
    </row>
    <row r="586" spans="1:7" s="5" customFormat="1">
      <c r="A586" s="110" t="s">
        <v>1442</v>
      </c>
      <c r="B586" s="114"/>
      <c r="C586" s="120"/>
      <c r="D586" s="165"/>
      <c r="E586" s="34"/>
      <c r="F586" s="162"/>
      <c r="G586" s="162"/>
    </row>
    <row r="587" spans="1:7" s="5" customFormat="1">
      <c r="A587" s="110" t="s">
        <v>1443</v>
      </c>
      <c r="B587" s="114"/>
      <c r="C587" s="120"/>
      <c r="D587" s="165"/>
      <c r="E587" s="34"/>
      <c r="F587" s="162"/>
      <c r="G587" s="162"/>
    </row>
    <row r="588" spans="1:7" s="5" customFormat="1">
      <c r="A588" s="110" t="s">
        <v>1444</v>
      </c>
      <c r="B588" s="114"/>
      <c r="C588" s="120"/>
      <c r="D588" s="165"/>
      <c r="E588" s="34"/>
      <c r="F588" s="162"/>
      <c r="G588" s="162"/>
    </row>
    <row r="589" spans="1:7" s="5" customFormat="1">
      <c r="A589" s="110" t="s">
        <v>1445</v>
      </c>
      <c r="B589" s="114"/>
      <c r="C589" s="120"/>
      <c r="D589" s="165"/>
      <c r="E589" s="34"/>
      <c r="F589" s="162"/>
      <c r="G589" s="162"/>
    </row>
    <row r="590" spans="1:7" s="5" customFormat="1">
      <c r="A590" s="110" t="s">
        <v>1446</v>
      </c>
      <c r="B590" s="114"/>
      <c r="C590" s="120"/>
      <c r="D590" s="165"/>
      <c r="E590" s="34"/>
      <c r="F590" s="162"/>
      <c r="G590" s="162"/>
    </row>
    <row r="591" spans="1:7" s="5" customFormat="1">
      <c r="A591" s="110" t="s">
        <v>1447</v>
      </c>
      <c r="B591" s="114"/>
      <c r="C591" s="120"/>
      <c r="D591" s="165"/>
      <c r="E591" s="34"/>
      <c r="F591" s="162" t="str">
        <f>IF($C$585=0,"",IF(C591="[for completion]","",IF(C591="","",C591/$C$585)))</f>
        <v/>
      </c>
      <c r="G591" s="162" t="str">
        <f>IF($D$585=0,"",IF(D591="[for completion]","",IF(D591="","",D591/$D$585)))</f>
        <v/>
      </c>
    </row>
    <row r="592" spans="1:7" s="5" customFormat="1">
      <c r="A592" s="110" t="s">
        <v>1448</v>
      </c>
    </row>
    <row r="593" spans="1:7" s="5" customFormat="1">
      <c r="A593" s="110" t="s">
        <v>1449</v>
      </c>
    </row>
    <row r="594" spans="1:7">
      <c r="A594" s="110" t="s">
        <v>1450</v>
      </c>
    </row>
    <row r="595" spans="1:7">
      <c r="A595" s="110" t="s">
        <v>1451</v>
      </c>
    </row>
    <row r="596" spans="1:7">
      <c r="A596" s="55"/>
      <c r="B596" s="55" t="s">
        <v>1452</v>
      </c>
      <c r="C596" s="44" t="s">
        <v>234</v>
      </c>
      <c r="D596" s="44" t="s">
        <v>1380</v>
      </c>
      <c r="E596" s="44"/>
      <c r="F596" s="44" t="s">
        <v>757</v>
      </c>
      <c r="G596" s="44" t="s">
        <v>1381</v>
      </c>
    </row>
    <row r="597" spans="1:7">
      <c r="A597" s="110" t="s">
        <v>1453</v>
      </c>
      <c r="B597" s="118" t="s">
        <v>1209</v>
      </c>
      <c r="C597" s="119">
        <v>0</v>
      </c>
      <c r="D597" s="154">
        <v>0</v>
      </c>
      <c r="E597" s="34"/>
      <c r="F597" s="128" t="str">
        <f>IF($C$601=0,"",IF(C597="[for completion]","",IF(C597="","",C597/$C$601)))</f>
        <v/>
      </c>
      <c r="G597" s="128" t="str">
        <f>IF($D$601=0,"",IF(D597="[for completion]","",IF(D597="","",D597/$D$601)))</f>
        <v/>
      </c>
    </row>
    <row r="598" spans="1:7">
      <c r="A598" s="110" t="s">
        <v>1454</v>
      </c>
      <c r="B598" s="72" t="s">
        <v>1455</v>
      </c>
      <c r="C598" s="119">
        <v>0</v>
      </c>
      <c r="D598" s="154">
        <v>0</v>
      </c>
      <c r="E598" s="34"/>
      <c r="F598" s="128" t="str">
        <f>IF($C$601=0,"",IF(C598="[for completion]","",IF(C598="","",C598/$C$601)))</f>
        <v/>
      </c>
      <c r="G598" s="128" t="str">
        <f>IF($D$601=0,"",IF(D598="[for completion]","",IF(D598="","",D598/$D$601)))</f>
        <v/>
      </c>
    </row>
    <row r="599" spans="1:7">
      <c r="A599" s="110" t="s">
        <v>1456</v>
      </c>
      <c r="B599" s="118" t="s">
        <v>635</v>
      </c>
      <c r="C599" s="119">
        <v>0</v>
      </c>
      <c r="D599" s="154">
        <v>0</v>
      </c>
      <c r="E599" s="34"/>
      <c r="F599" s="128" t="str">
        <f>IF($C$601=0,"",IF(C599="[for completion]","",IF(C599="","",C599/$C$601)))</f>
        <v/>
      </c>
      <c r="G599" s="128" t="str">
        <f>IF($D$601=0,"",IF(D599="[for completion]","",IF(D599="","",D599/$D$601)))</f>
        <v/>
      </c>
    </row>
    <row r="600" spans="1:7">
      <c r="A600" s="110" t="s">
        <v>1457</v>
      </c>
      <c r="B600" s="110" t="s">
        <v>1126</v>
      </c>
      <c r="C600" s="119">
        <v>0</v>
      </c>
      <c r="D600" s="154">
        <v>0</v>
      </c>
      <c r="E600" s="34"/>
      <c r="F600" s="128" t="str">
        <f>IF($C$601=0,"",IF(C600="[for completion]","",IF(C600="","",C600/$C$601)))</f>
        <v/>
      </c>
      <c r="G600" s="128" t="str">
        <f>IF($D$601=0,"",IF(D600="[for completion]","",IF(D600="","",D600/$D$601)))</f>
        <v/>
      </c>
    </row>
    <row r="601" spans="1:7">
      <c r="A601" s="110" t="s">
        <v>1458</v>
      </c>
      <c r="B601" s="118" t="s">
        <v>275</v>
      </c>
      <c r="C601" s="139">
        <f>SUM(C597:C600)</f>
        <v>0</v>
      </c>
      <c r="D601" s="161">
        <f>SUM(D597:D600)</f>
        <v>0</v>
      </c>
      <c r="E601" s="34"/>
      <c r="F601" s="122">
        <f>SUM(F597:F600)</f>
        <v>0</v>
      </c>
      <c r="G601" s="122">
        <f>SUM(G597:G600)</f>
        <v>0</v>
      </c>
    </row>
    <row r="603" spans="1:7">
      <c r="A603" s="55"/>
      <c r="B603" s="55" t="s">
        <v>1459</v>
      </c>
      <c r="C603" s="55" t="s">
        <v>1217</v>
      </c>
      <c r="D603" s="55" t="s">
        <v>1460</v>
      </c>
      <c r="E603" s="55"/>
      <c r="F603" s="55" t="s">
        <v>1219</v>
      </c>
      <c r="G603" s="42" t="s">
        <v>1220</v>
      </c>
    </row>
    <row r="604" spans="1:7">
      <c r="A604" s="110" t="s">
        <v>1461</v>
      </c>
      <c r="B604" s="118" t="s">
        <v>1340</v>
      </c>
      <c r="C604" s="119">
        <v>0</v>
      </c>
      <c r="D604" s="119">
        <v>0</v>
      </c>
      <c r="E604" s="74"/>
      <c r="F604" s="119">
        <v>0</v>
      </c>
      <c r="G604" s="119">
        <v>0</v>
      </c>
    </row>
    <row r="605" spans="1:7">
      <c r="A605" s="110" t="s">
        <v>1462</v>
      </c>
      <c r="B605" s="118" t="s">
        <v>1342</v>
      </c>
      <c r="C605" s="119">
        <v>0</v>
      </c>
      <c r="D605" s="119">
        <v>0</v>
      </c>
      <c r="E605" s="74"/>
      <c r="F605" s="119">
        <v>0</v>
      </c>
      <c r="G605" s="119">
        <v>0</v>
      </c>
    </row>
    <row r="606" spans="1:7">
      <c r="A606" s="110" t="s">
        <v>1463</v>
      </c>
      <c r="B606" s="118" t="s">
        <v>1344</v>
      </c>
      <c r="C606" s="119">
        <v>0</v>
      </c>
      <c r="D606" s="119">
        <v>0</v>
      </c>
      <c r="E606" s="74"/>
      <c r="F606" s="119">
        <v>0</v>
      </c>
      <c r="G606" s="119">
        <v>0</v>
      </c>
    </row>
    <row r="607" spans="1:7">
      <c r="A607" s="110" t="s">
        <v>1464</v>
      </c>
      <c r="B607" s="118" t="s">
        <v>1346</v>
      </c>
      <c r="C607" s="119">
        <v>0</v>
      </c>
      <c r="D607" s="119">
        <v>0</v>
      </c>
      <c r="E607" s="74"/>
      <c r="F607" s="119">
        <v>0</v>
      </c>
      <c r="G607" s="119">
        <v>0</v>
      </c>
    </row>
    <row r="608" spans="1:7">
      <c r="A608" s="110" t="s">
        <v>1465</v>
      </c>
      <c r="B608" s="118" t="s">
        <v>1348</v>
      </c>
      <c r="C608" s="119">
        <v>0</v>
      </c>
      <c r="D608" s="119">
        <v>0</v>
      </c>
      <c r="E608" s="74"/>
      <c r="F608" s="119">
        <v>0</v>
      </c>
      <c r="G608" s="119">
        <v>0</v>
      </c>
    </row>
    <row r="609" spans="1:7">
      <c r="A609" s="110" t="s">
        <v>1466</v>
      </c>
      <c r="B609" s="118" t="s">
        <v>1350</v>
      </c>
      <c r="C609" s="119">
        <v>0</v>
      </c>
      <c r="D609" s="119">
        <v>0</v>
      </c>
      <c r="E609" s="74"/>
      <c r="F609" s="119">
        <v>0</v>
      </c>
      <c r="G609" s="119">
        <v>0</v>
      </c>
    </row>
    <row r="610" spans="1:7">
      <c r="A610" s="110" t="s">
        <v>1467</v>
      </c>
      <c r="B610" s="118" t="s">
        <v>1352</v>
      </c>
      <c r="C610" s="119">
        <v>0</v>
      </c>
      <c r="D610" s="119">
        <v>0</v>
      </c>
      <c r="E610" s="74"/>
      <c r="F610" s="119">
        <v>0</v>
      </c>
      <c r="G610" s="119">
        <v>0</v>
      </c>
    </row>
    <row r="611" spans="1:7">
      <c r="A611" s="110" t="s">
        <v>1468</v>
      </c>
      <c r="B611" s="118" t="s">
        <v>1354</v>
      </c>
      <c r="C611" s="119">
        <v>0</v>
      </c>
      <c r="D611" s="119">
        <v>0</v>
      </c>
      <c r="E611" s="74"/>
      <c r="F611" s="119">
        <v>0</v>
      </c>
      <c r="G611" s="119">
        <v>0</v>
      </c>
    </row>
    <row r="612" spans="1:7">
      <c r="A612" s="110" t="s">
        <v>1469</v>
      </c>
      <c r="B612" s="118" t="s">
        <v>1356</v>
      </c>
      <c r="C612" s="119">
        <v>0</v>
      </c>
      <c r="D612" s="119">
        <v>0</v>
      </c>
      <c r="E612" s="74"/>
      <c r="F612" s="119">
        <v>0</v>
      </c>
      <c r="G612" s="119">
        <v>0</v>
      </c>
    </row>
    <row r="613" spans="1:7">
      <c r="A613" s="110" t="s">
        <v>1470</v>
      </c>
      <c r="B613" s="118" t="s">
        <v>1358</v>
      </c>
      <c r="C613" s="119">
        <v>0</v>
      </c>
      <c r="D613" s="119">
        <v>0</v>
      </c>
      <c r="E613" s="74"/>
      <c r="F613" s="119">
        <v>0</v>
      </c>
      <c r="G613" s="119">
        <v>0</v>
      </c>
    </row>
    <row r="614" spans="1:7">
      <c r="A614" s="110" t="s">
        <v>1471</v>
      </c>
      <c r="B614" s="118" t="s">
        <v>1360</v>
      </c>
      <c r="C614" s="119">
        <v>0</v>
      </c>
      <c r="D614" s="119">
        <v>0</v>
      </c>
      <c r="E614" s="74"/>
      <c r="F614" s="119">
        <v>0</v>
      </c>
      <c r="G614" s="119">
        <v>0</v>
      </c>
    </row>
    <row r="615" spans="1:7">
      <c r="A615" s="110" t="s">
        <v>1472</v>
      </c>
      <c r="B615" s="118" t="s">
        <v>1362</v>
      </c>
      <c r="C615" s="119">
        <v>0</v>
      </c>
      <c r="D615" s="119">
        <v>0</v>
      </c>
      <c r="E615" s="74"/>
      <c r="F615" s="119">
        <v>0</v>
      </c>
      <c r="G615" s="119">
        <v>0</v>
      </c>
    </row>
    <row r="616" spans="1:7">
      <c r="A616" s="110" t="s">
        <v>1473</v>
      </c>
      <c r="B616" s="118" t="s">
        <v>273</v>
      </c>
      <c r="C616" s="119">
        <v>0</v>
      </c>
      <c r="D616" s="119">
        <v>0</v>
      </c>
      <c r="E616" s="74"/>
      <c r="F616" s="119">
        <v>0</v>
      </c>
      <c r="G616" s="119">
        <v>0</v>
      </c>
    </row>
    <row r="617" spans="1:7">
      <c r="A617" s="110" t="s">
        <v>1474</v>
      </c>
      <c r="B617" s="118" t="s">
        <v>275</v>
      </c>
      <c r="C617" s="139">
        <f>SUM(C604:C616)</f>
        <v>0</v>
      </c>
      <c r="D617" s="139">
        <f>SUM(D604:D616)</f>
        <v>0</v>
      </c>
      <c r="E617" s="28"/>
      <c r="F617" s="120"/>
      <c r="G617" s="128" t="str">
        <f>IF($D$393=0,"",IF(#REF!="[For completion]","",#REF!/$D$393))</f>
        <v/>
      </c>
    </row>
    <row r="618" spans="1:7">
      <c r="A618" s="110" t="s">
        <v>1475</v>
      </c>
      <c r="B618" s="110" t="s">
        <v>1230</v>
      </c>
      <c r="C618" s="5"/>
      <c r="D618" s="5"/>
      <c r="E618" s="5"/>
      <c r="F618" s="119">
        <v>0</v>
      </c>
      <c r="G618" s="128" t="str">
        <f>IF($D$622=0,"",IF(D617="[for completion]","",IF(D617="","",D617/$D$622)))</f>
        <v/>
      </c>
    </row>
    <row r="619" spans="1:7">
      <c r="A619" s="110" t="s">
        <v>1476</v>
      </c>
      <c r="G619" s="162" t="str">
        <f>IF($D$622=0,"",IF(D618="[for completion]","",IF(D618="","",D618/$D$622)))</f>
        <v/>
      </c>
    </row>
    <row r="620" spans="1:7">
      <c r="A620" s="110" t="s">
        <v>1477</v>
      </c>
      <c r="B620" s="114"/>
      <c r="C620" s="120"/>
      <c r="D620" s="165"/>
      <c r="E620" s="28"/>
      <c r="F620" s="162"/>
      <c r="G620" s="162" t="str">
        <f>IF($D$622=0,"",IF(D620="[for completion]","",IF(D620="","",D620/$D$622)))</f>
        <v/>
      </c>
    </row>
    <row r="621" spans="1:7">
      <c r="A621" s="110" t="s">
        <v>1478</v>
      </c>
      <c r="B621" s="114"/>
      <c r="C621" s="120"/>
      <c r="D621" s="165"/>
      <c r="E621" s="28"/>
      <c r="F621" s="162"/>
      <c r="G621" s="162" t="str">
        <f>IF($D$622=0,"",IF(D621="[for completion]","",IF(D621="","",D621/$D$622)))</f>
        <v/>
      </c>
    </row>
    <row r="622" spans="1:7">
      <c r="A622" s="110" t="s">
        <v>1479</v>
      </c>
      <c r="B622" s="114"/>
      <c r="C622" s="120"/>
      <c r="D622" s="165"/>
      <c r="E622" s="28"/>
      <c r="F622" s="162"/>
      <c r="G622" s="162" t="str">
        <f>IF($D$622=0,"",IF(D622="[for completion]","",IF(D622="","",D622/$D$622)))</f>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6. Breakdown by Interest Rate" xr:uid="{00000000-0004-0000-0300-000003000000}"/>
    <hyperlink ref="B11" location="'2. Harmonised Glossary'!A12" display="1. 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G19" sqref="G19"/>
    </sheetView>
  </sheetViews>
  <sheetFormatPr defaultColWidth="11.28515625" defaultRowHeight="15" outlineLevelRow="1"/>
  <cols>
    <col min="1" max="1" width="16.28515625" style="5" customWidth="1"/>
    <col min="2" max="2" width="89.85546875" style="107" bestFit="1" customWidth="1"/>
    <col min="3" max="3" width="134.7109375" style="5" customWidth="1"/>
    <col min="4" max="4" width="11.28515625" style="5" customWidth="1"/>
    <col min="5" max="16384" width="11.28515625" style="5"/>
  </cols>
  <sheetData>
    <row r="1" spans="1:3" ht="31.5" customHeight="1">
      <c r="A1" s="4" t="s">
        <v>1480</v>
      </c>
      <c r="B1" s="4"/>
      <c r="C1" s="3" t="s">
        <v>179</v>
      </c>
    </row>
    <row r="2" spans="1:3">
      <c r="B2" s="28"/>
      <c r="C2" s="28"/>
    </row>
    <row r="3" spans="1:3">
      <c r="A3" s="75" t="s">
        <v>1481</v>
      </c>
      <c r="B3" s="76"/>
      <c r="C3" s="28"/>
    </row>
    <row r="4" spans="1:3">
      <c r="C4" s="28"/>
    </row>
    <row r="5" spans="1:3" ht="37.5" customHeight="1">
      <c r="A5" s="38" t="s">
        <v>190</v>
      </c>
      <c r="B5" s="38" t="s">
        <v>1482</v>
      </c>
      <c r="C5" s="77" t="s">
        <v>1483</v>
      </c>
    </row>
    <row r="6" spans="1:3" ht="30" customHeight="1">
      <c r="A6" s="61" t="s">
        <v>1484</v>
      </c>
      <c r="B6" s="111" t="s">
        <v>1485</v>
      </c>
      <c r="C6" s="166" t="s">
        <v>1486</v>
      </c>
    </row>
    <row r="7" spans="1:3" ht="30" customHeight="1">
      <c r="A7" s="61" t="s">
        <v>1487</v>
      </c>
      <c r="B7" s="111" t="s">
        <v>1488</v>
      </c>
      <c r="C7" s="166" t="s">
        <v>1489</v>
      </c>
    </row>
    <row r="8" spans="1:3" ht="30" customHeight="1">
      <c r="A8" s="61" t="s">
        <v>1490</v>
      </c>
      <c r="B8" s="111" t="s">
        <v>1491</v>
      </c>
      <c r="C8" s="166" t="s">
        <v>1492</v>
      </c>
    </row>
    <row r="9" spans="1:3">
      <c r="A9" s="61" t="s">
        <v>1493</v>
      </c>
      <c r="B9" s="111" t="s">
        <v>1494</v>
      </c>
      <c r="C9" s="167" t="s">
        <v>1495</v>
      </c>
    </row>
    <row r="10" spans="1:3" ht="44.25" customHeight="1">
      <c r="A10" s="61" t="s">
        <v>1496</v>
      </c>
      <c r="B10" s="111" t="s">
        <v>1497</v>
      </c>
      <c r="C10" s="167" t="s">
        <v>1495</v>
      </c>
    </row>
    <row r="11" spans="1:3" ht="54.75" customHeight="1">
      <c r="A11" s="61" t="s">
        <v>1498</v>
      </c>
      <c r="B11" s="111" t="s">
        <v>1499</v>
      </c>
      <c r="C11" s="167" t="s">
        <v>1495</v>
      </c>
    </row>
    <row r="12" spans="1:3">
      <c r="A12" s="61" t="s">
        <v>1500</v>
      </c>
      <c r="B12" s="111" t="s">
        <v>1501</v>
      </c>
      <c r="C12" s="167" t="s">
        <v>1502</v>
      </c>
    </row>
    <row r="13" spans="1:3">
      <c r="A13" s="61" t="s">
        <v>1503</v>
      </c>
      <c r="B13" s="111" t="s">
        <v>1504</v>
      </c>
      <c r="C13" s="167" t="s">
        <v>1495</v>
      </c>
    </row>
    <row r="14" spans="1:3">
      <c r="A14" s="61" t="s">
        <v>1505</v>
      </c>
      <c r="B14" s="111" t="s">
        <v>1506</v>
      </c>
      <c r="C14" s="167" t="s">
        <v>1495</v>
      </c>
    </row>
    <row r="15" spans="1:3" ht="30" customHeight="1">
      <c r="A15" s="61" t="s">
        <v>1507</v>
      </c>
      <c r="B15" s="111" t="s">
        <v>1508</v>
      </c>
      <c r="C15" s="167" t="s">
        <v>1495</v>
      </c>
    </row>
    <row r="16" spans="1:3">
      <c r="A16" s="61" t="s">
        <v>1509</v>
      </c>
      <c r="B16" s="111" t="s">
        <v>1510</v>
      </c>
      <c r="C16" s="167" t="s">
        <v>1495</v>
      </c>
    </row>
    <row r="17" spans="1:3" ht="30" customHeight="1">
      <c r="A17" s="61" t="s">
        <v>1511</v>
      </c>
      <c r="B17" s="168" t="s">
        <v>1512</v>
      </c>
      <c r="C17" s="167" t="s">
        <v>1495</v>
      </c>
    </row>
    <row r="18" spans="1:3">
      <c r="A18" s="61" t="s">
        <v>1513</v>
      </c>
      <c r="B18" s="168" t="s">
        <v>1514</v>
      </c>
      <c r="C18" s="167" t="s">
        <v>1495</v>
      </c>
    </row>
    <row r="19" spans="1:3">
      <c r="A19" s="61" t="s">
        <v>1515</v>
      </c>
      <c r="B19" s="168" t="s">
        <v>1516</v>
      </c>
      <c r="C19" s="167" t="s">
        <v>1495</v>
      </c>
    </row>
    <row r="20" spans="1:3">
      <c r="A20" s="61" t="s">
        <v>1517</v>
      </c>
      <c r="B20" s="111" t="s">
        <v>1518</v>
      </c>
      <c r="C20" s="167" t="s">
        <v>1495</v>
      </c>
    </row>
    <row r="21" spans="1:3">
      <c r="A21" s="61" t="s">
        <v>1519</v>
      </c>
      <c r="B21" s="48" t="s">
        <v>1520</v>
      </c>
      <c r="C21" s="96"/>
    </row>
    <row r="22" spans="1:3">
      <c r="A22" s="61" t="s">
        <v>1521</v>
      </c>
      <c r="B22" s="1"/>
      <c r="C22" s="1"/>
    </row>
    <row r="23" spans="1:3" outlineLevel="1">
      <c r="A23" s="61" t="s">
        <v>1522</v>
      </c>
      <c r="B23" s="112"/>
      <c r="C23" s="112"/>
    </row>
    <row r="24" spans="1:3" outlineLevel="1">
      <c r="A24" s="61" t="s">
        <v>1523</v>
      </c>
      <c r="B24" s="71"/>
      <c r="C24" s="112"/>
    </row>
    <row r="25" spans="1:3" outlineLevel="1">
      <c r="A25" s="61" t="s">
        <v>1524</v>
      </c>
      <c r="B25" s="71"/>
      <c r="C25" s="112"/>
    </row>
    <row r="26" spans="1:3" outlineLevel="1">
      <c r="A26" s="61" t="s">
        <v>1525</v>
      </c>
      <c r="B26" s="71"/>
      <c r="C26" s="112"/>
    </row>
    <row r="27" spans="1:3" outlineLevel="1">
      <c r="A27" s="61" t="s">
        <v>1526</v>
      </c>
      <c r="B27" s="71"/>
      <c r="C27" s="112"/>
    </row>
    <row r="28" spans="1:3" ht="18.75" customHeight="1" outlineLevel="1">
      <c r="A28" s="38"/>
      <c r="B28" s="38" t="s">
        <v>1527</v>
      </c>
      <c r="C28" s="77" t="s">
        <v>1483</v>
      </c>
    </row>
    <row r="29" spans="1:3" outlineLevel="1">
      <c r="A29" s="61" t="s">
        <v>1528</v>
      </c>
      <c r="B29" s="111" t="s">
        <v>1529</v>
      </c>
      <c r="C29" s="112" t="s">
        <v>1495</v>
      </c>
    </row>
    <row r="30" spans="1:3" outlineLevel="1">
      <c r="A30" s="61" t="s">
        <v>1530</v>
      </c>
      <c r="B30" s="111" t="s">
        <v>1531</v>
      </c>
      <c r="C30" s="112" t="s">
        <v>1495</v>
      </c>
    </row>
    <row r="31" spans="1:3" outlineLevel="1">
      <c r="A31" s="61" t="s">
        <v>1532</v>
      </c>
      <c r="B31" s="111" t="s">
        <v>1533</v>
      </c>
      <c r="C31" s="112" t="s">
        <v>1495</v>
      </c>
    </row>
    <row r="32" spans="1:3" ht="30" customHeight="1" outlineLevel="1">
      <c r="A32" s="61" t="s">
        <v>1534</v>
      </c>
      <c r="B32" s="169" t="s">
        <v>1535</v>
      </c>
      <c r="C32" s="112" t="s">
        <v>1495</v>
      </c>
    </row>
    <row r="33" spans="1:3" outlineLevel="1">
      <c r="A33" s="61" t="s">
        <v>1536</v>
      </c>
      <c r="B33" s="78"/>
      <c r="C33" s="112"/>
    </row>
    <row r="34" spans="1:3" outlineLevel="1">
      <c r="A34" s="61" t="s">
        <v>1537</v>
      </c>
      <c r="B34" s="78"/>
      <c r="C34" s="112"/>
    </row>
    <row r="35" spans="1:3" outlineLevel="1">
      <c r="A35" s="61" t="s">
        <v>1538</v>
      </c>
      <c r="B35" s="78"/>
      <c r="C35" s="112"/>
    </row>
    <row r="36" spans="1:3" outlineLevel="1">
      <c r="A36" s="61" t="s">
        <v>1539</v>
      </c>
      <c r="B36" s="78"/>
      <c r="C36" s="112"/>
    </row>
    <row r="37" spans="1:3" outlineLevel="1">
      <c r="A37" s="61" t="s">
        <v>1540</v>
      </c>
      <c r="B37" s="78"/>
      <c r="C37" s="112"/>
    </row>
    <row r="38" spans="1:3" outlineLevel="1">
      <c r="A38" s="61" t="s">
        <v>1541</v>
      </c>
      <c r="B38" s="78"/>
      <c r="C38" s="112"/>
    </row>
    <row r="39" spans="1:3" outlineLevel="1">
      <c r="A39" s="61" t="s">
        <v>1542</v>
      </c>
      <c r="B39" s="78"/>
      <c r="C39" s="112"/>
    </row>
    <row r="40" spans="1:3" outlineLevel="1">
      <c r="A40" s="61" t="s">
        <v>1543</v>
      </c>
      <c r="C40" s="112"/>
    </row>
    <row r="41" spans="1:3" outlineLevel="1">
      <c r="A41" s="61" t="s">
        <v>1544</v>
      </c>
      <c r="B41" s="78"/>
      <c r="C41" s="112"/>
    </row>
    <row r="42" spans="1:3" outlineLevel="1">
      <c r="A42" s="61" t="s">
        <v>1545</v>
      </c>
      <c r="B42" s="78"/>
      <c r="C42" s="112"/>
    </row>
    <row r="43" spans="1:3" outlineLevel="1">
      <c r="A43" s="61" t="s">
        <v>1546</v>
      </c>
      <c r="B43" s="78"/>
      <c r="C43" s="112"/>
    </row>
    <row r="44" spans="1:3" ht="18.75" customHeight="1">
      <c r="A44" s="38"/>
      <c r="B44" s="38" t="s">
        <v>1547</v>
      </c>
      <c r="C44" s="77" t="s">
        <v>1548</v>
      </c>
    </row>
    <row r="45" spans="1:3">
      <c r="A45" s="61" t="s">
        <v>1549</v>
      </c>
      <c r="B45" s="168" t="s">
        <v>1550</v>
      </c>
      <c r="C45" s="112" t="s">
        <v>252</v>
      </c>
    </row>
    <row r="46" spans="1:3">
      <c r="A46" s="61" t="s">
        <v>1551</v>
      </c>
      <c r="B46" s="168" t="s">
        <v>1552</v>
      </c>
      <c r="C46" s="112" t="s">
        <v>1553</v>
      </c>
    </row>
    <row r="47" spans="1:3">
      <c r="A47" s="61" t="s">
        <v>1554</v>
      </c>
      <c r="B47" s="168" t="s">
        <v>1555</v>
      </c>
      <c r="C47" s="112" t="s">
        <v>1556</v>
      </c>
    </row>
    <row r="48" spans="1:3" outlineLevel="1">
      <c r="A48" s="61" t="s">
        <v>1557</v>
      </c>
      <c r="B48" s="169" t="s">
        <v>1558</v>
      </c>
      <c r="C48" s="112" t="s">
        <v>1559</v>
      </c>
    </row>
    <row r="49" spans="1:3" outlineLevel="1">
      <c r="A49" s="61" t="s">
        <v>1560</v>
      </c>
      <c r="B49" s="144"/>
      <c r="C49" s="112"/>
    </row>
    <row r="50" spans="1:3" outlineLevel="1">
      <c r="A50" s="61" t="s">
        <v>1561</v>
      </c>
      <c r="B50" s="85"/>
      <c r="C50" s="112"/>
    </row>
    <row r="51" spans="1:3" ht="18.75" customHeight="1">
      <c r="A51" s="38"/>
      <c r="B51" s="38" t="s">
        <v>1562</v>
      </c>
      <c r="C51" s="77" t="s">
        <v>1483</v>
      </c>
    </row>
    <row r="52" spans="1:3">
      <c r="A52" s="61" t="s">
        <v>1563</v>
      </c>
      <c r="B52" s="111" t="s">
        <v>1564</v>
      </c>
      <c r="C52" s="112" t="s">
        <v>1495</v>
      </c>
    </row>
    <row r="53" spans="1:3">
      <c r="A53" s="61" t="s">
        <v>1565</v>
      </c>
      <c r="B53" s="144"/>
      <c r="C53" s="1"/>
    </row>
    <row r="54" spans="1:3">
      <c r="A54" s="61" t="s">
        <v>1566</v>
      </c>
      <c r="B54" s="144"/>
      <c r="C54" s="1"/>
    </row>
    <row r="55" spans="1:3">
      <c r="A55" s="61" t="s">
        <v>1567</v>
      </c>
      <c r="B55" s="144"/>
      <c r="C55" s="1"/>
    </row>
    <row r="56" spans="1:3">
      <c r="A56" s="61" t="s">
        <v>1568</v>
      </c>
      <c r="B56" s="144"/>
      <c r="C56" s="1"/>
    </row>
    <row r="57" spans="1:3">
      <c r="A57" s="61" t="s">
        <v>1569</v>
      </c>
      <c r="B57" s="144"/>
      <c r="C57" s="1"/>
    </row>
    <row r="58" spans="1:3">
      <c r="B58" s="114"/>
    </row>
    <row r="59" spans="1:3">
      <c r="B59" s="114"/>
    </row>
    <row r="60" spans="1:3">
      <c r="B60" s="114"/>
    </row>
    <row r="61" spans="1:3">
      <c r="B61" s="114"/>
    </row>
    <row r="62" spans="1:3">
      <c r="B62" s="114"/>
    </row>
    <row r="63" spans="1:3">
      <c r="B63" s="114"/>
    </row>
    <row r="64" spans="1:3">
      <c r="B64" s="114"/>
    </row>
    <row r="65" spans="2:2">
      <c r="B65" s="114"/>
    </row>
    <row r="66" spans="2:2">
      <c r="B66" s="114"/>
    </row>
    <row r="67" spans="2:2">
      <c r="B67" s="114"/>
    </row>
    <row r="68" spans="2:2">
      <c r="B68" s="114"/>
    </row>
    <row r="69" spans="2:2">
      <c r="B69" s="114"/>
    </row>
    <row r="70" spans="2:2">
      <c r="B70" s="114"/>
    </row>
    <row r="71" spans="2:2">
      <c r="B71" s="114"/>
    </row>
    <row r="72" spans="2:2">
      <c r="B72" s="114"/>
    </row>
    <row r="73" spans="2:2">
      <c r="B73" s="114"/>
    </row>
    <row r="74" spans="2:2">
      <c r="B74" s="114"/>
    </row>
    <row r="75" spans="2:2">
      <c r="B75" s="114"/>
    </row>
    <row r="76" spans="2:2">
      <c r="B76" s="114"/>
    </row>
    <row r="77" spans="2:2">
      <c r="B77" s="114"/>
    </row>
    <row r="78" spans="2:2">
      <c r="B78" s="114"/>
    </row>
    <row r="79" spans="2:2">
      <c r="B79" s="114"/>
    </row>
    <row r="80" spans="2:2">
      <c r="B80" s="114"/>
    </row>
    <row r="81" spans="2:2">
      <c r="B81" s="114"/>
    </row>
    <row r="82" spans="2:2">
      <c r="B82" s="114"/>
    </row>
    <row r="83" spans="2:2">
      <c r="B83" s="114"/>
    </row>
    <row r="84" spans="2:2">
      <c r="B84" s="114"/>
    </row>
    <row r="85" spans="2:2">
      <c r="B85" s="114"/>
    </row>
    <row r="86" spans="2:2">
      <c r="B86" s="114"/>
    </row>
    <row r="87" spans="2:2">
      <c r="B87" s="114"/>
    </row>
    <row r="88" spans="2:2">
      <c r="B88" s="114"/>
    </row>
    <row r="89" spans="2:2">
      <c r="B89" s="114"/>
    </row>
    <row r="90" spans="2:2">
      <c r="B90" s="114"/>
    </row>
    <row r="91" spans="2:2">
      <c r="B91" s="114"/>
    </row>
    <row r="92" spans="2:2">
      <c r="B92" s="114"/>
    </row>
    <row r="93" spans="2:2">
      <c r="B93" s="114"/>
    </row>
    <row r="94" spans="2:2">
      <c r="B94" s="114"/>
    </row>
    <row r="95" spans="2:2">
      <c r="B95" s="114"/>
    </row>
    <row r="96" spans="2:2">
      <c r="B96" s="114"/>
    </row>
    <row r="97" spans="2:2">
      <c r="B97" s="114"/>
    </row>
    <row r="98" spans="2:2">
      <c r="B98" s="114"/>
    </row>
    <row r="99" spans="2:2">
      <c r="B99" s="114"/>
    </row>
    <row r="100" spans="2:2">
      <c r="B100" s="114"/>
    </row>
    <row r="101" spans="2:2">
      <c r="B101" s="114"/>
    </row>
    <row r="102" spans="2:2">
      <c r="B102" s="114"/>
    </row>
    <row r="103" spans="2:2">
      <c r="B103" s="28"/>
    </row>
    <row r="104" spans="2:2">
      <c r="B104" s="28"/>
    </row>
    <row r="105" spans="2:2">
      <c r="B105" s="28"/>
    </row>
    <row r="106" spans="2:2">
      <c r="B106" s="28"/>
    </row>
    <row r="107" spans="2:2">
      <c r="B107" s="28"/>
    </row>
    <row r="108" spans="2:2">
      <c r="B108" s="28"/>
    </row>
    <row r="109" spans="2:2">
      <c r="B109" s="28"/>
    </row>
    <row r="110" spans="2:2">
      <c r="B110" s="28"/>
    </row>
    <row r="111" spans="2:2">
      <c r="B111" s="28"/>
    </row>
    <row r="112" spans="2:2">
      <c r="B112" s="28"/>
    </row>
    <row r="113" spans="2:2">
      <c r="B113" s="114"/>
    </row>
    <row r="114" spans="2:2">
      <c r="B114" s="114"/>
    </row>
    <row r="115" spans="2:2">
      <c r="B115" s="114"/>
    </row>
    <row r="116" spans="2:2">
      <c r="B116" s="114"/>
    </row>
    <row r="117" spans="2:2">
      <c r="B117" s="114"/>
    </row>
    <row r="118" spans="2:2">
      <c r="B118" s="114"/>
    </row>
    <row r="119" spans="2:2">
      <c r="B119" s="114"/>
    </row>
    <row r="120" spans="2:2">
      <c r="B120" s="114"/>
    </row>
    <row r="121" spans="2:2">
      <c r="B121" s="52"/>
    </row>
    <row r="122" spans="2:2">
      <c r="B122" s="114"/>
    </row>
    <row r="123" spans="2:2">
      <c r="B123" s="114"/>
    </row>
    <row r="124" spans="2:2">
      <c r="B124" s="114"/>
    </row>
    <row r="125" spans="2:2">
      <c r="B125" s="114"/>
    </row>
    <row r="126" spans="2:2">
      <c r="B126" s="114"/>
    </row>
    <row r="127" spans="2:2">
      <c r="B127" s="114"/>
    </row>
    <row r="128" spans="2:2">
      <c r="B128" s="114"/>
    </row>
    <row r="129" spans="2:2">
      <c r="B129" s="114"/>
    </row>
    <row r="130" spans="2:2">
      <c r="B130" s="114"/>
    </row>
    <row r="131" spans="2:2">
      <c r="B131" s="114"/>
    </row>
    <row r="132" spans="2:2">
      <c r="B132" s="114"/>
    </row>
    <row r="133" spans="2:2">
      <c r="B133" s="114"/>
    </row>
    <row r="134" spans="2:2">
      <c r="B134" s="114"/>
    </row>
    <row r="135" spans="2:2">
      <c r="B135" s="114"/>
    </row>
    <row r="136" spans="2:2">
      <c r="B136" s="114"/>
    </row>
    <row r="137" spans="2:2">
      <c r="B137" s="114"/>
    </row>
    <row r="138" spans="2:2">
      <c r="B138" s="114"/>
    </row>
    <row r="140" spans="2:2">
      <c r="B140" s="114"/>
    </row>
    <row r="141" spans="2:2">
      <c r="B141" s="114"/>
    </row>
    <row r="142" spans="2:2">
      <c r="B142" s="114"/>
    </row>
    <row r="147" spans="2:2">
      <c r="B147" s="34"/>
    </row>
    <row r="148" spans="2:2">
      <c r="B148" s="79"/>
    </row>
    <row r="154" spans="2:2">
      <c r="B154" s="117"/>
    </row>
    <row r="155" spans="2:2">
      <c r="B155" s="114"/>
    </row>
    <row r="157" spans="2:2">
      <c r="B157" s="114"/>
    </row>
    <row r="158" spans="2:2">
      <c r="B158" s="114"/>
    </row>
    <row r="159" spans="2:2">
      <c r="B159" s="114"/>
    </row>
    <row r="160" spans="2:2">
      <c r="B160" s="114"/>
    </row>
    <row r="161" spans="2:2">
      <c r="B161" s="114"/>
    </row>
    <row r="162" spans="2:2">
      <c r="B162" s="114"/>
    </row>
    <row r="163" spans="2:2">
      <c r="B163" s="114"/>
    </row>
    <row r="164" spans="2:2">
      <c r="B164" s="114"/>
    </row>
    <row r="165" spans="2:2">
      <c r="B165" s="114"/>
    </row>
    <row r="166" spans="2:2">
      <c r="B166" s="114"/>
    </row>
    <row r="167" spans="2:2">
      <c r="B167" s="114"/>
    </row>
    <row r="168" spans="2:2">
      <c r="B168" s="114"/>
    </row>
    <row r="265" spans="2:2">
      <c r="B265" s="50"/>
    </row>
    <row r="266" spans="2:2">
      <c r="B266" s="114"/>
    </row>
    <row r="267" spans="2:2">
      <c r="B267" s="114"/>
    </row>
    <row r="270" spans="2:2">
      <c r="B270" s="114"/>
    </row>
    <row r="286" spans="2:2">
      <c r="B286" s="50"/>
    </row>
    <row r="316" spans="2:2">
      <c r="B316" s="34"/>
    </row>
    <row r="317" spans="2:2">
      <c r="B317" s="114"/>
    </row>
    <row r="319" spans="2:2">
      <c r="B319" s="114"/>
    </row>
    <row r="320" spans="2:2">
      <c r="B320" s="114"/>
    </row>
    <row r="321" spans="2:2">
      <c r="B321" s="114"/>
    </row>
    <row r="322" spans="2:2">
      <c r="B322" s="114"/>
    </row>
    <row r="323" spans="2:2">
      <c r="B323" s="114"/>
    </row>
    <row r="324" spans="2:2">
      <c r="B324" s="114"/>
    </row>
    <row r="325" spans="2:2">
      <c r="B325" s="114"/>
    </row>
    <row r="326" spans="2:2">
      <c r="B326" s="114"/>
    </row>
    <row r="327" spans="2:2">
      <c r="B327" s="114"/>
    </row>
    <row r="328" spans="2:2">
      <c r="B328" s="114"/>
    </row>
    <row r="329" spans="2:2">
      <c r="B329" s="114"/>
    </row>
    <row r="330" spans="2:2">
      <c r="B330" s="114"/>
    </row>
    <row r="342" spans="2:2">
      <c r="B342" s="114"/>
    </row>
    <row r="343" spans="2:2">
      <c r="B343" s="114"/>
    </row>
    <row r="344" spans="2:2">
      <c r="B344" s="114"/>
    </row>
    <row r="345" spans="2:2">
      <c r="B345" s="114"/>
    </row>
    <row r="346" spans="2:2">
      <c r="B346" s="114"/>
    </row>
    <row r="347" spans="2:2">
      <c r="B347" s="114"/>
    </row>
    <row r="348" spans="2:2">
      <c r="B348" s="114"/>
    </row>
    <row r="349" spans="2:2">
      <c r="B349" s="114"/>
    </row>
    <row r="350" spans="2:2">
      <c r="B350" s="114"/>
    </row>
    <row r="352" spans="2:2">
      <c r="B352" s="114"/>
    </row>
    <row r="353" spans="2:2">
      <c r="B353" s="114"/>
    </row>
    <row r="354" spans="2:2">
      <c r="B354" s="114"/>
    </row>
    <row r="355" spans="2:2">
      <c r="B355" s="114"/>
    </row>
    <row r="356" spans="2:2">
      <c r="B356" s="114"/>
    </row>
    <row r="358" spans="2:2">
      <c r="B358" s="114"/>
    </row>
    <row r="361" spans="2:2">
      <c r="B361" s="114"/>
    </row>
    <row r="364" spans="2:2">
      <c r="B364" s="114"/>
    </row>
    <row r="365" spans="2:2">
      <c r="B365" s="114"/>
    </row>
    <row r="366" spans="2:2">
      <c r="B366" s="114"/>
    </row>
    <row r="367" spans="2:2">
      <c r="B367" s="114"/>
    </row>
    <row r="368" spans="2:2">
      <c r="B368" s="114"/>
    </row>
    <row r="369" spans="2:2">
      <c r="B369" s="114"/>
    </row>
    <row r="370" spans="2:2">
      <c r="B370" s="114"/>
    </row>
    <row r="371" spans="2:2">
      <c r="B371" s="114"/>
    </row>
    <row r="372" spans="2:2">
      <c r="B372" s="114"/>
    </row>
    <row r="373" spans="2:2">
      <c r="B373" s="114"/>
    </row>
    <row r="374" spans="2:2">
      <c r="B374" s="114"/>
    </row>
    <row r="375" spans="2:2">
      <c r="B375" s="114"/>
    </row>
    <row r="376" spans="2:2">
      <c r="B376" s="114"/>
    </row>
    <row r="377" spans="2:2">
      <c r="B377" s="114"/>
    </row>
    <row r="378" spans="2:2">
      <c r="B378" s="114"/>
    </row>
    <row r="379" spans="2:2">
      <c r="B379" s="114"/>
    </row>
    <row r="380" spans="2:2">
      <c r="B380" s="114"/>
    </row>
    <row r="381" spans="2:2">
      <c r="B381" s="114"/>
    </row>
    <row r="382" spans="2:2">
      <c r="B382" s="114"/>
    </row>
    <row r="386" spans="2:2">
      <c r="B386" s="34"/>
    </row>
    <row r="403" spans="2:2">
      <c r="B403" s="17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P141"/>
  <sheetViews>
    <sheetView tabSelected="1" workbookViewId="0">
      <selection activeCell="M12" sqref="M12"/>
    </sheetView>
  </sheetViews>
  <sheetFormatPr defaultColWidth="9" defaultRowHeight="15"/>
  <cols>
    <col min="1" max="1" width="5.140625" customWidth="1"/>
    <col min="2" max="2" width="35.7109375" customWidth="1"/>
    <col min="3" max="3" width="13.5703125" customWidth="1"/>
    <col min="4" max="4" width="14.42578125" customWidth="1"/>
    <col min="5" max="5" width="13.7109375" customWidth="1"/>
    <col min="6" max="6" width="14.5703125" bestFit="1" customWidth="1"/>
    <col min="7" max="7" width="14" customWidth="1"/>
    <col min="8" max="8" width="14.140625" customWidth="1"/>
    <col min="9" max="9" width="13.5703125" customWidth="1"/>
    <col min="10" max="10" width="16" customWidth="1"/>
    <col min="11" max="11" width="14.7109375" customWidth="1"/>
    <col min="12" max="12" width="15.28515625" customWidth="1"/>
    <col min="13" max="13" width="14" customWidth="1"/>
    <col min="14" max="14" width="15.28515625" customWidth="1"/>
    <col min="15" max="15" width="9" customWidth="1"/>
  </cols>
  <sheetData>
    <row r="1" spans="1:16">
      <c r="A1" s="101"/>
      <c r="B1" s="101"/>
      <c r="C1" s="101"/>
      <c r="D1" s="101"/>
      <c r="E1" s="101"/>
      <c r="F1" s="101"/>
      <c r="G1" s="101"/>
      <c r="H1" s="101"/>
      <c r="I1" s="101"/>
      <c r="J1" s="101"/>
      <c r="K1" s="101"/>
      <c r="L1" s="101"/>
      <c r="M1" s="101"/>
      <c r="N1" s="101"/>
      <c r="O1" s="101"/>
      <c r="P1" s="101"/>
    </row>
    <row r="2" spans="1:16" ht="18.75" customHeight="1">
      <c r="A2" s="101"/>
      <c r="B2" s="171" t="s">
        <v>1570</v>
      </c>
      <c r="C2" s="101"/>
      <c r="D2" s="101"/>
      <c r="E2" s="101"/>
      <c r="F2" s="101"/>
      <c r="G2" s="101"/>
      <c r="H2" s="101"/>
      <c r="I2" s="101"/>
      <c r="J2" s="101"/>
      <c r="K2" s="101"/>
      <c r="L2" s="101"/>
      <c r="M2" s="101"/>
      <c r="N2" s="101"/>
      <c r="O2" s="101"/>
      <c r="P2" s="101"/>
    </row>
    <row r="3" spans="1:16" ht="19.5" customHeight="1">
      <c r="A3" s="101"/>
      <c r="B3" s="171"/>
      <c r="C3" s="101"/>
      <c r="D3" s="101"/>
      <c r="E3" s="101"/>
      <c r="F3" s="101"/>
      <c r="G3" s="101"/>
      <c r="H3" s="101"/>
      <c r="I3" s="101"/>
      <c r="J3" s="101"/>
      <c r="K3" s="101"/>
      <c r="L3" s="101"/>
      <c r="M3" s="101"/>
      <c r="N3" s="101"/>
      <c r="O3" s="101"/>
      <c r="P3" s="101"/>
    </row>
    <row r="4" spans="1:16">
      <c r="A4" s="101"/>
      <c r="B4" s="97" t="s">
        <v>1571</v>
      </c>
      <c r="C4" s="172" t="s">
        <v>1572</v>
      </c>
      <c r="D4" s="172"/>
      <c r="E4" s="173"/>
      <c r="F4" s="101"/>
      <c r="G4" s="101"/>
      <c r="H4" s="97"/>
      <c r="I4" s="173"/>
      <c r="J4" s="101"/>
      <c r="K4" s="101"/>
      <c r="L4" s="101"/>
      <c r="M4" s="101"/>
      <c r="N4" s="101"/>
      <c r="O4" s="101"/>
      <c r="P4" s="101"/>
    </row>
    <row r="5" spans="1:16">
      <c r="A5" s="101"/>
      <c r="B5" s="174" t="s">
        <v>1573</v>
      </c>
      <c r="C5" s="101" t="s">
        <v>1572</v>
      </c>
      <c r="D5" s="101"/>
      <c r="E5" s="175"/>
      <c r="F5" s="101"/>
      <c r="G5" s="101"/>
      <c r="H5" s="346" t="s">
        <v>1574</v>
      </c>
      <c r="I5" s="347"/>
      <c r="J5" s="101"/>
      <c r="K5" s="101"/>
      <c r="L5" s="101"/>
      <c r="M5" s="101"/>
      <c r="N5" s="101"/>
      <c r="O5" s="101"/>
      <c r="P5" s="101"/>
    </row>
    <row r="6" spans="1:16">
      <c r="A6" s="101"/>
      <c r="B6" s="174" t="s">
        <v>1575</v>
      </c>
      <c r="C6" s="101" t="s">
        <v>197</v>
      </c>
      <c r="D6" s="101"/>
      <c r="E6" s="175"/>
      <c r="F6" s="101"/>
      <c r="G6" s="101"/>
      <c r="H6" s="346"/>
      <c r="I6" s="347"/>
      <c r="J6" s="101"/>
      <c r="K6" s="101"/>
      <c r="L6" s="101"/>
      <c r="M6" s="101"/>
      <c r="N6" s="101"/>
      <c r="O6" s="101"/>
      <c r="P6" s="101"/>
    </row>
    <row r="7" spans="1:16" ht="15.75" customHeight="1">
      <c r="A7" s="101"/>
      <c r="B7" s="174" t="s">
        <v>1576</v>
      </c>
      <c r="C7" s="101" t="s">
        <v>1577</v>
      </c>
      <c r="D7" s="101"/>
      <c r="E7" s="175"/>
      <c r="F7" s="101"/>
      <c r="G7" s="101"/>
      <c r="H7" s="348"/>
      <c r="I7" s="349"/>
      <c r="J7" s="101"/>
      <c r="K7" s="101"/>
      <c r="L7" s="101"/>
      <c r="M7" s="101"/>
      <c r="N7" s="101"/>
      <c r="O7" s="101"/>
      <c r="P7" s="101"/>
    </row>
    <row r="8" spans="1:16" ht="15.75" customHeight="1">
      <c r="A8" s="101"/>
      <c r="B8" s="176" t="s">
        <v>1578</v>
      </c>
      <c r="C8" s="350">
        <v>46295</v>
      </c>
      <c r="D8" s="351"/>
      <c r="E8" s="177"/>
      <c r="F8" s="101"/>
      <c r="G8" s="101"/>
      <c r="H8" s="178"/>
      <c r="I8" s="178"/>
      <c r="J8" s="101"/>
      <c r="K8" s="101"/>
      <c r="L8" s="101"/>
      <c r="M8" s="101"/>
      <c r="N8" s="101"/>
      <c r="O8" s="101"/>
      <c r="P8" s="101"/>
    </row>
    <row r="9" spans="1:16" ht="15.75" customHeight="1">
      <c r="A9" s="101"/>
      <c r="B9" s="101"/>
      <c r="C9" s="101"/>
      <c r="D9" s="101"/>
      <c r="E9" s="101"/>
      <c r="F9" s="101"/>
      <c r="G9" s="101"/>
      <c r="H9" s="101"/>
      <c r="I9" s="101"/>
      <c r="J9" s="101"/>
      <c r="K9" s="101"/>
      <c r="L9" s="101"/>
      <c r="M9" s="101"/>
      <c r="N9" s="101"/>
      <c r="O9" s="101"/>
      <c r="P9" s="101"/>
    </row>
    <row r="10" spans="1:16" ht="15.75" customHeight="1">
      <c r="A10" s="101"/>
      <c r="B10" s="179" t="s">
        <v>1579</v>
      </c>
      <c r="C10" s="180" t="s">
        <v>1580</v>
      </c>
      <c r="D10" s="180"/>
      <c r="E10" s="181"/>
      <c r="F10" s="101"/>
      <c r="G10" s="101"/>
      <c r="H10" s="101"/>
      <c r="I10" s="101"/>
      <c r="J10" s="101"/>
      <c r="K10" s="101"/>
      <c r="L10" s="101"/>
      <c r="M10" s="101"/>
      <c r="N10" s="101"/>
      <c r="O10" s="101"/>
      <c r="P10" s="101"/>
    </row>
    <row r="11" spans="1:16">
      <c r="A11" s="101"/>
      <c r="B11" s="97" t="s">
        <v>1581</v>
      </c>
      <c r="C11" s="172" t="s">
        <v>1582</v>
      </c>
      <c r="D11" s="172"/>
      <c r="E11" s="173"/>
      <c r="F11" s="101"/>
      <c r="G11" s="101"/>
      <c r="H11" s="101"/>
      <c r="I11" s="101"/>
      <c r="J11" s="101"/>
      <c r="K11" s="101"/>
      <c r="L11" s="101"/>
      <c r="M11" s="101"/>
      <c r="N11" s="101"/>
      <c r="O11" s="101"/>
      <c r="P11" s="101"/>
    </row>
    <row r="12" spans="1:16">
      <c r="A12" s="101"/>
      <c r="B12" s="174" t="s">
        <v>1583</v>
      </c>
      <c r="C12" s="101"/>
      <c r="D12" s="101"/>
      <c r="E12" s="175"/>
      <c r="F12" s="101"/>
      <c r="G12" s="101"/>
      <c r="H12" s="101"/>
      <c r="I12" s="101"/>
      <c r="J12" s="101"/>
      <c r="K12" s="101"/>
      <c r="L12" s="101"/>
      <c r="M12" s="101"/>
      <c r="N12" s="101"/>
      <c r="O12" s="101"/>
      <c r="P12" s="101"/>
    </row>
    <row r="13" spans="1:16" ht="15.75" customHeight="1">
      <c r="A13" s="101"/>
      <c r="B13" s="176" t="s">
        <v>1584</v>
      </c>
      <c r="C13" s="182"/>
      <c r="D13" s="182"/>
      <c r="E13" s="177"/>
      <c r="F13" s="101"/>
      <c r="G13" s="101"/>
      <c r="H13" s="101"/>
      <c r="I13" s="101"/>
      <c r="J13" s="101"/>
      <c r="K13" s="101"/>
      <c r="L13" s="101"/>
      <c r="M13" s="101"/>
      <c r="N13" s="101"/>
      <c r="O13" s="101"/>
      <c r="P13" s="101"/>
    </row>
    <row r="14" spans="1:16">
      <c r="A14" s="101"/>
      <c r="B14" s="183"/>
      <c r="C14" s="101"/>
      <c r="D14" s="101"/>
      <c r="E14" s="101"/>
      <c r="F14" s="101"/>
      <c r="G14" s="101"/>
      <c r="H14" s="101"/>
      <c r="I14" s="101"/>
      <c r="J14" s="101"/>
      <c r="K14" s="101"/>
      <c r="L14" s="101"/>
      <c r="M14" s="101"/>
      <c r="N14" s="101"/>
      <c r="O14" s="101"/>
      <c r="P14" s="101"/>
    </row>
    <row r="15" spans="1:16" ht="18.75" customHeight="1">
      <c r="A15" s="101"/>
      <c r="B15" s="171" t="s">
        <v>1585</v>
      </c>
      <c r="C15" s="101"/>
      <c r="D15" s="101"/>
      <c r="E15" s="101"/>
      <c r="F15" s="101"/>
      <c r="G15" s="101"/>
      <c r="H15" s="101"/>
      <c r="I15" s="101"/>
      <c r="J15" s="101"/>
      <c r="K15" s="101"/>
      <c r="L15" s="101"/>
      <c r="M15" s="101"/>
      <c r="N15" s="101"/>
      <c r="O15" s="101"/>
      <c r="P15" s="101"/>
    </row>
    <row r="16" spans="1:16" ht="15.75" customHeight="1">
      <c r="A16" s="101"/>
      <c r="B16" s="101"/>
      <c r="C16" s="101"/>
      <c r="D16" s="101"/>
      <c r="E16" s="101"/>
      <c r="F16" s="101"/>
      <c r="G16" s="101"/>
      <c r="H16" s="101"/>
      <c r="I16" s="101"/>
      <c r="J16" s="101"/>
      <c r="K16" s="101"/>
      <c r="L16" s="101"/>
      <c r="M16" s="101"/>
      <c r="N16" s="101"/>
      <c r="O16" s="101"/>
      <c r="P16" s="101"/>
    </row>
    <row r="17" spans="1:16">
      <c r="A17" s="101"/>
      <c r="B17" s="184" t="s">
        <v>1585</v>
      </c>
      <c r="C17" s="185"/>
      <c r="D17" s="185"/>
      <c r="E17" s="185"/>
      <c r="F17" s="185"/>
      <c r="G17" s="185"/>
      <c r="H17" s="186"/>
      <c r="I17" s="101"/>
      <c r="J17" s="101"/>
      <c r="K17" s="101"/>
      <c r="L17" s="101"/>
      <c r="M17" s="101"/>
      <c r="N17" s="101"/>
      <c r="O17" s="101"/>
      <c r="P17" s="101"/>
    </row>
    <row r="18" spans="1:16">
      <c r="A18" s="101"/>
      <c r="B18" s="187" t="s">
        <v>1586</v>
      </c>
      <c r="C18" s="188" t="s">
        <v>1587</v>
      </c>
      <c r="D18" s="188" t="s">
        <v>1588</v>
      </c>
      <c r="E18" s="188" t="s">
        <v>1589</v>
      </c>
      <c r="F18" s="188" t="s">
        <v>1590</v>
      </c>
      <c r="G18" s="189" t="s">
        <v>1591</v>
      </c>
      <c r="H18" s="190" t="s">
        <v>1592</v>
      </c>
      <c r="I18" s="101"/>
      <c r="J18" s="101"/>
      <c r="K18" s="101"/>
      <c r="L18" s="101"/>
      <c r="M18" s="101"/>
      <c r="N18" s="101"/>
      <c r="O18" s="101"/>
      <c r="P18" s="101"/>
    </row>
    <row r="19" spans="1:16">
      <c r="A19" s="101"/>
      <c r="B19" s="191" t="s">
        <v>1593</v>
      </c>
      <c r="C19" s="192" t="s">
        <v>1594</v>
      </c>
      <c r="D19" s="193" t="s">
        <v>181</v>
      </c>
      <c r="E19" s="194" t="s">
        <v>1595</v>
      </c>
      <c r="F19" s="194" t="s">
        <v>1596</v>
      </c>
      <c r="G19" s="195" t="s">
        <v>1597</v>
      </c>
      <c r="H19" s="196" t="s">
        <v>1598</v>
      </c>
      <c r="I19" s="101"/>
      <c r="J19" s="101"/>
      <c r="K19" s="101"/>
      <c r="L19" s="101"/>
      <c r="M19" s="101"/>
      <c r="N19" s="101"/>
      <c r="O19" s="101"/>
      <c r="P19" s="101"/>
    </row>
    <row r="20" spans="1:16">
      <c r="A20" s="101"/>
      <c r="B20" s="191" t="s">
        <v>1599</v>
      </c>
      <c r="C20" s="192" t="s">
        <v>1594</v>
      </c>
      <c r="D20" s="193" t="s">
        <v>181</v>
      </c>
      <c r="E20" s="194" t="s">
        <v>1600</v>
      </c>
      <c r="F20" s="194" t="s">
        <v>1601</v>
      </c>
      <c r="G20" s="195" t="s">
        <v>1602</v>
      </c>
      <c r="H20" s="196" t="s">
        <v>1598</v>
      </c>
      <c r="I20" s="101"/>
      <c r="J20" s="101"/>
      <c r="K20" s="101"/>
      <c r="L20" s="101"/>
      <c r="M20" s="101"/>
      <c r="N20" s="101"/>
      <c r="O20" s="101"/>
      <c r="P20" s="101"/>
    </row>
    <row r="21" spans="1:16">
      <c r="A21" s="101"/>
      <c r="B21" s="191"/>
      <c r="C21" s="192"/>
      <c r="D21" s="193"/>
      <c r="E21" s="194"/>
      <c r="F21" s="194"/>
      <c r="G21" s="195"/>
      <c r="H21" s="196"/>
      <c r="I21" s="101"/>
      <c r="J21" s="101"/>
      <c r="K21" s="101"/>
      <c r="L21" s="101"/>
      <c r="M21" s="101"/>
      <c r="N21" s="101"/>
      <c r="O21" s="101"/>
      <c r="P21" s="101"/>
    </row>
    <row r="22" spans="1:16">
      <c r="A22" s="101"/>
      <c r="B22" s="191"/>
      <c r="C22" s="192"/>
      <c r="D22" s="193"/>
      <c r="E22" s="194"/>
      <c r="F22" s="194"/>
      <c r="G22" s="195"/>
      <c r="H22" s="196"/>
      <c r="I22" s="101"/>
      <c r="J22" s="101"/>
      <c r="K22" s="101"/>
      <c r="L22" s="101"/>
      <c r="M22" s="101"/>
      <c r="N22" s="101"/>
      <c r="O22" s="101"/>
      <c r="P22" s="101"/>
    </row>
    <row r="23" spans="1:16">
      <c r="A23" s="101"/>
      <c r="B23" s="191"/>
      <c r="C23" s="192"/>
      <c r="D23" s="193"/>
      <c r="E23" s="194"/>
      <c r="F23" s="194"/>
      <c r="G23" s="195"/>
      <c r="H23" s="196"/>
      <c r="I23" s="101"/>
      <c r="J23" s="101"/>
      <c r="K23" s="101"/>
      <c r="L23" s="101"/>
      <c r="M23" s="101"/>
      <c r="N23" s="101"/>
      <c r="O23" s="101"/>
      <c r="P23" s="101"/>
    </row>
    <row r="24" spans="1:16">
      <c r="A24" s="101"/>
      <c r="B24" s="191"/>
      <c r="C24" s="192"/>
      <c r="D24" s="193"/>
      <c r="E24" s="194"/>
      <c r="F24" s="194"/>
      <c r="G24" s="195"/>
      <c r="H24" s="196"/>
      <c r="I24" s="101"/>
      <c r="J24" s="101"/>
      <c r="K24" s="101"/>
      <c r="L24" s="101"/>
      <c r="M24" s="101"/>
      <c r="N24" s="101"/>
      <c r="O24" s="101"/>
      <c r="P24" s="101"/>
    </row>
    <row r="25" spans="1:16" ht="15.75" customHeight="1">
      <c r="A25" s="101"/>
      <c r="B25" s="197"/>
      <c r="C25" s="198"/>
      <c r="D25" s="199"/>
      <c r="E25" s="200"/>
      <c r="F25" s="200"/>
      <c r="G25" s="201"/>
      <c r="H25" s="202"/>
      <c r="I25" s="101"/>
      <c r="J25" s="101"/>
      <c r="K25" s="101"/>
      <c r="L25" s="101"/>
      <c r="M25" s="101"/>
      <c r="N25" s="101"/>
      <c r="O25" s="101"/>
      <c r="P25" s="101"/>
    </row>
    <row r="26" spans="1:16" ht="15.75" customHeight="1">
      <c r="A26" s="101"/>
      <c r="B26" s="101"/>
      <c r="C26" s="101"/>
      <c r="D26" s="101"/>
      <c r="E26" s="101"/>
      <c r="F26" s="101"/>
      <c r="G26" s="203"/>
      <c r="H26" s="101"/>
      <c r="I26" s="101"/>
      <c r="J26" s="101"/>
      <c r="K26" s="101"/>
      <c r="L26" s="101"/>
      <c r="M26" s="101"/>
      <c r="N26" s="101"/>
      <c r="O26" s="101"/>
      <c r="P26" s="101"/>
    </row>
    <row r="27" spans="1:16">
      <c r="A27" s="101"/>
      <c r="B27" s="204"/>
      <c r="C27" s="205" t="s">
        <v>1587</v>
      </c>
      <c r="D27" s="101"/>
      <c r="E27" s="101"/>
      <c r="F27" s="101"/>
      <c r="G27" s="203"/>
      <c r="H27" s="101"/>
      <c r="I27" s="101"/>
      <c r="J27" s="101"/>
      <c r="K27" s="101"/>
      <c r="L27" s="101"/>
      <c r="M27" s="101"/>
      <c r="N27" s="101"/>
      <c r="O27" s="101"/>
      <c r="P27" s="101"/>
    </row>
    <row r="28" spans="1:16">
      <c r="A28" s="101"/>
      <c r="B28" s="174" t="s">
        <v>1603</v>
      </c>
      <c r="C28" s="206"/>
      <c r="D28" s="101"/>
      <c r="E28" s="101"/>
      <c r="F28" s="101"/>
      <c r="G28" s="101"/>
      <c r="H28" s="101"/>
      <c r="I28" s="101"/>
      <c r="J28" s="101"/>
      <c r="K28" s="101"/>
      <c r="L28" s="101"/>
      <c r="M28" s="101"/>
      <c r="N28" s="101"/>
      <c r="O28" s="101"/>
      <c r="P28" s="101"/>
    </row>
    <row r="29" spans="1:16">
      <c r="A29" s="101"/>
      <c r="B29" s="207" t="s">
        <v>1604</v>
      </c>
      <c r="C29" s="208">
        <v>1000</v>
      </c>
      <c r="D29" s="101"/>
      <c r="E29" s="101"/>
      <c r="F29" s="101"/>
      <c r="G29" s="101"/>
      <c r="H29" s="101"/>
      <c r="I29" s="101"/>
      <c r="J29" s="101"/>
      <c r="K29" s="101"/>
      <c r="L29" s="101"/>
      <c r="M29" s="101"/>
      <c r="N29" s="101"/>
      <c r="O29" s="101"/>
      <c r="P29" s="101"/>
    </row>
    <row r="30" spans="1:16" ht="15.75" customHeight="1">
      <c r="A30" s="101"/>
      <c r="B30" s="176" t="s">
        <v>1605</v>
      </c>
      <c r="C30" s="209"/>
      <c r="D30" s="101"/>
      <c r="E30" s="101"/>
      <c r="F30" s="101"/>
      <c r="G30" s="101"/>
      <c r="H30" s="101"/>
      <c r="I30" s="101"/>
      <c r="J30" s="101"/>
      <c r="K30" s="101"/>
      <c r="L30" s="101"/>
      <c r="M30" s="101"/>
      <c r="N30" s="101"/>
      <c r="O30" s="101"/>
      <c r="P30" s="101"/>
    </row>
    <row r="31" spans="1:16" ht="15.75" customHeight="1">
      <c r="A31" s="101"/>
      <c r="B31" s="101"/>
      <c r="C31" s="101"/>
      <c r="D31" s="101"/>
      <c r="E31" s="101"/>
      <c r="F31" s="101"/>
      <c r="G31" s="101"/>
      <c r="H31" s="101"/>
      <c r="I31" s="101"/>
      <c r="J31" s="101"/>
      <c r="K31" s="101"/>
      <c r="L31" s="101"/>
      <c r="M31" s="101"/>
      <c r="N31" s="101"/>
      <c r="O31" s="101"/>
      <c r="P31" s="101"/>
    </row>
    <row r="32" spans="1:16">
      <c r="A32" s="101"/>
      <c r="B32" s="210" t="s">
        <v>1606</v>
      </c>
      <c r="C32" s="211">
        <f>YEAR(C8)</f>
        <v>2026</v>
      </c>
      <c r="D32" s="211">
        <f t="shared" ref="D32:L32" si="0">C32 + 1</f>
        <v>2027</v>
      </c>
      <c r="E32" s="211">
        <f t="shared" si="0"/>
        <v>2028</v>
      </c>
      <c r="F32" s="211">
        <f t="shared" si="0"/>
        <v>2029</v>
      </c>
      <c r="G32" s="211">
        <f t="shared" si="0"/>
        <v>2030</v>
      </c>
      <c r="H32" s="211">
        <f t="shared" si="0"/>
        <v>2031</v>
      </c>
      <c r="I32" s="211">
        <f t="shared" si="0"/>
        <v>2032</v>
      </c>
      <c r="J32" s="211">
        <f t="shared" si="0"/>
        <v>2033</v>
      </c>
      <c r="K32" s="211">
        <f t="shared" si="0"/>
        <v>2034</v>
      </c>
      <c r="L32" s="211">
        <f t="shared" si="0"/>
        <v>2035</v>
      </c>
      <c r="M32" s="212" t="str">
        <f>L32 + 1 &amp; "-"</f>
        <v>2036-</v>
      </c>
      <c r="N32" s="213" t="s">
        <v>1607</v>
      </c>
      <c r="O32" s="101"/>
      <c r="P32" s="101"/>
    </row>
    <row r="33" spans="1:16" ht="15.75" customHeight="1">
      <c r="A33" s="101"/>
      <c r="B33" s="197" t="s">
        <v>275</v>
      </c>
      <c r="C33" s="198"/>
      <c r="D33" s="198"/>
      <c r="E33" s="214">
        <v>500</v>
      </c>
      <c r="F33" s="198"/>
      <c r="G33" s="214">
        <v>500</v>
      </c>
      <c r="H33" s="198"/>
      <c r="I33" s="198"/>
      <c r="J33" s="198"/>
      <c r="K33" s="198"/>
      <c r="L33" s="198"/>
      <c r="M33" s="215"/>
      <c r="N33" s="216">
        <f>+SUM(C33:M33)</f>
        <v>1000</v>
      </c>
      <c r="O33" s="101"/>
      <c r="P33" s="101"/>
    </row>
    <row r="34" spans="1:16">
      <c r="A34" s="101"/>
      <c r="B34" s="101"/>
      <c r="C34" s="101"/>
      <c r="D34" s="101"/>
      <c r="E34" s="101"/>
      <c r="F34" s="101"/>
      <c r="G34" s="101"/>
      <c r="H34" s="101"/>
      <c r="I34" s="101"/>
      <c r="J34" s="101"/>
      <c r="K34" s="101"/>
      <c r="L34" s="101"/>
      <c r="M34" s="101"/>
      <c r="N34" s="101"/>
      <c r="O34" s="101"/>
      <c r="P34" s="101"/>
    </row>
    <row r="35" spans="1:16" ht="18.75" customHeight="1">
      <c r="A35" s="101"/>
      <c r="B35" s="171" t="s">
        <v>1608</v>
      </c>
      <c r="C35" s="101"/>
      <c r="D35" s="101"/>
      <c r="E35" s="101"/>
      <c r="F35" s="101"/>
      <c r="G35" s="101"/>
      <c r="H35" s="101"/>
      <c r="I35" s="101"/>
      <c r="J35" s="101"/>
      <c r="K35" s="101"/>
      <c r="L35" s="101"/>
      <c r="M35" s="101"/>
      <c r="N35" s="101"/>
      <c r="O35" s="101"/>
      <c r="P35" s="101"/>
    </row>
    <row r="36" spans="1:16" ht="15.75" customHeight="1">
      <c r="A36" s="217"/>
      <c r="B36" s="217"/>
      <c r="C36" s="217"/>
      <c r="D36" s="217"/>
      <c r="E36" s="217"/>
      <c r="F36" s="217"/>
      <c r="G36" s="217"/>
      <c r="H36" s="217"/>
      <c r="I36" s="217"/>
      <c r="J36" s="217"/>
      <c r="K36" s="217"/>
      <c r="L36" s="217"/>
      <c r="M36" s="217"/>
      <c r="N36" s="217"/>
      <c r="O36" s="217"/>
      <c r="P36" s="217"/>
    </row>
    <row r="37" spans="1:16">
      <c r="A37" s="217"/>
      <c r="B37" s="218" t="s">
        <v>1609</v>
      </c>
      <c r="C37" s="219" t="s">
        <v>1610</v>
      </c>
      <c r="D37" s="220" t="s">
        <v>1611</v>
      </c>
      <c r="E37" s="101"/>
      <c r="F37" s="218" t="s">
        <v>1612</v>
      </c>
      <c r="G37" s="221"/>
      <c r="H37" s="222"/>
      <c r="I37" s="223"/>
      <c r="J37" s="217"/>
      <c r="K37" s="217"/>
      <c r="L37" s="217"/>
      <c r="M37" s="217"/>
      <c r="N37" s="217"/>
      <c r="O37" s="217"/>
      <c r="P37" s="217"/>
    </row>
    <row r="38" spans="1:16">
      <c r="A38" s="217"/>
      <c r="B38" s="224" t="s">
        <v>1613</v>
      </c>
      <c r="C38" s="225">
        <v>3234.52</v>
      </c>
      <c r="D38" s="226">
        <v>1</v>
      </c>
      <c r="E38" s="101"/>
      <c r="F38" s="224" t="s">
        <v>1614</v>
      </c>
      <c r="G38" s="101"/>
      <c r="H38" s="227"/>
      <c r="I38" s="228">
        <v>38469</v>
      </c>
      <c r="J38" s="217"/>
      <c r="K38" s="217"/>
      <c r="L38" s="217"/>
      <c r="M38" s="217"/>
      <c r="N38" s="217"/>
      <c r="O38" s="217"/>
      <c r="P38" s="217"/>
    </row>
    <row r="39" spans="1:16">
      <c r="A39" s="217"/>
      <c r="B39" s="224" t="s">
        <v>1615</v>
      </c>
      <c r="C39" s="225">
        <v>0</v>
      </c>
      <c r="D39" s="226">
        <v>0</v>
      </c>
      <c r="E39" s="101"/>
      <c r="F39" s="224" t="s">
        <v>1616</v>
      </c>
      <c r="G39" s="101"/>
      <c r="H39" s="227"/>
      <c r="I39" s="228">
        <v>43875</v>
      </c>
      <c r="J39" s="217"/>
      <c r="K39" s="217"/>
      <c r="L39" s="217"/>
      <c r="M39" s="217"/>
      <c r="N39" s="217"/>
      <c r="O39" s="217"/>
      <c r="P39" s="217"/>
    </row>
    <row r="40" spans="1:16">
      <c r="A40" s="217"/>
      <c r="B40" s="207" t="s">
        <v>273</v>
      </c>
      <c r="C40" s="229">
        <v>0</v>
      </c>
      <c r="D40" s="230">
        <v>0</v>
      </c>
      <c r="E40" s="101"/>
      <c r="F40" s="224" t="s">
        <v>1617</v>
      </c>
      <c r="G40" s="101"/>
      <c r="H40" s="227"/>
      <c r="I40" s="228">
        <v>34749</v>
      </c>
      <c r="J40" s="217"/>
      <c r="K40" s="217"/>
      <c r="L40" s="217"/>
      <c r="M40" s="217"/>
      <c r="N40" s="217"/>
      <c r="O40" s="217"/>
      <c r="P40" s="217"/>
    </row>
    <row r="41" spans="1:16" ht="15.75" customHeight="1">
      <c r="A41" s="217"/>
      <c r="B41" s="174" t="s">
        <v>1618</v>
      </c>
      <c r="C41" s="225">
        <v>3125.1129999999998</v>
      </c>
      <c r="D41" s="226">
        <v>0.96618000000000004</v>
      </c>
      <c r="E41" s="101"/>
      <c r="F41" s="231" t="s">
        <v>1619</v>
      </c>
      <c r="G41" s="182"/>
      <c r="H41" s="232"/>
      <c r="I41" s="233">
        <v>81237</v>
      </c>
      <c r="J41" s="217"/>
      <c r="K41" s="217"/>
      <c r="L41" s="217"/>
      <c r="M41" s="217"/>
      <c r="N41" s="217"/>
      <c r="O41" s="217"/>
      <c r="P41" s="217"/>
    </row>
    <row r="42" spans="1:16">
      <c r="A42" s="217"/>
      <c r="B42" s="224" t="s">
        <v>1620</v>
      </c>
      <c r="C42" s="229">
        <v>0</v>
      </c>
      <c r="D42" s="230">
        <v>0</v>
      </c>
      <c r="E42" s="101"/>
      <c r="F42" s="101"/>
      <c r="G42" s="101"/>
      <c r="H42" s="101"/>
      <c r="I42" s="217"/>
      <c r="J42" s="217"/>
      <c r="K42" s="217"/>
      <c r="L42" s="217"/>
      <c r="M42" s="217"/>
      <c r="N42" s="217"/>
      <c r="O42" s="217"/>
      <c r="P42" s="217"/>
    </row>
    <row r="43" spans="1:16" ht="15.75" customHeight="1">
      <c r="A43" s="217"/>
      <c r="B43" s="176" t="s">
        <v>1621</v>
      </c>
      <c r="C43" s="234">
        <f>+MAX(SUM(C38:C40),SUM(C41:C42))</f>
        <v>3234.52</v>
      </c>
      <c r="D43" s="235"/>
      <c r="E43" s="101"/>
      <c r="F43" s="227"/>
      <c r="G43" s="217"/>
      <c r="H43" s="236"/>
      <c r="I43" s="217"/>
      <c r="J43" s="217"/>
      <c r="K43" s="217"/>
      <c r="L43" s="217"/>
      <c r="M43" s="217"/>
      <c r="N43" s="217"/>
      <c r="O43" s="217"/>
      <c r="P43" s="217"/>
    </row>
    <row r="44" spans="1:16">
      <c r="A44" s="217"/>
      <c r="B44" s="101"/>
      <c r="C44" s="101"/>
      <c r="D44" s="101"/>
      <c r="E44" s="101"/>
      <c r="F44" s="101"/>
      <c r="G44" s="101"/>
      <c r="H44" s="227"/>
      <c r="I44" s="237"/>
      <c r="J44" s="217"/>
      <c r="K44" s="217"/>
      <c r="L44" s="217"/>
      <c r="M44" s="217"/>
      <c r="N44" s="217"/>
      <c r="O44" s="217"/>
      <c r="P44" s="217"/>
    </row>
    <row r="45" spans="1:16">
      <c r="A45" s="217"/>
      <c r="B45" s="183" t="s">
        <v>1622</v>
      </c>
      <c r="C45" s="101"/>
      <c r="D45" s="101"/>
      <c r="E45" s="101"/>
      <c r="F45" s="101"/>
      <c r="G45" s="101"/>
      <c r="H45" s="227"/>
      <c r="I45" s="237"/>
      <c r="J45" s="217"/>
      <c r="K45" s="217"/>
      <c r="L45" s="217"/>
      <c r="M45" s="217"/>
      <c r="N45" s="217"/>
      <c r="O45" s="217"/>
      <c r="P45" s="217"/>
    </row>
    <row r="46" spans="1:16" ht="15.75" customHeight="1">
      <c r="A46" s="217"/>
      <c r="B46" s="101"/>
      <c r="C46" s="101"/>
      <c r="D46" s="101"/>
      <c r="E46" s="101"/>
      <c r="F46" s="101"/>
      <c r="G46" s="101"/>
      <c r="H46" s="101"/>
      <c r="I46" s="217"/>
      <c r="J46" s="217"/>
      <c r="K46" s="238"/>
      <c r="L46" s="217"/>
      <c r="M46" s="217"/>
      <c r="N46" s="217"/>
      <c r="O46" s="217"/>
      <c r="P46" s="217"/>
    </row>
    <row r="47" spans="1:16" ht="15.75" customHeight="1">
      <c r="A47" s="217"/>
      <c r="B47" s="239" t="s">
        <v>1623</v>
      </c>
      <c r="C47" s="240"/>
      <c r="D47" s="239" t="s">
        <v>1624</v>
      </c>
      <c r="E47" s="180"/>
      <c r="F47" s="180"/>
      <c r="G47" s="180"/>
      <c r="H47" s="180"/>
      <c r="I47" s="181"/>
      <c r="J47" s="217"/>
      <c r="K47" s="217"/>
      <c r="L47" s="217"/>
      <c r="M47" s="217"/>
      <c r="N47" s="217"/>
      <c r="O47" s="217"/>
      <c r="P47" s="217"/>
    </row>
    <row r="48" spans="1:16" ht="15.75" customHeight="1">
      <c r="A48" s="217"/>
      <c r="B48" s="217"/>
      <c r="C48" s="217"/>
      <c r="D48" s="217"/>
      <c r="E48" s="217"/>
      <c r="F48" s="217"/>
      <c r="G48" s="217"/>
      <c r="H48" s="217"/>
      <c r="I48" s="217"/>
      <c r="J48" s="217"/>
      <c r="K48" s="241"/>
      <c r="L48" s="242"/>
      <c r="M48" s="241"/>
      <c r="N48" s="217"/>
      <c r="O48" s="217"/>
      <c r="P48" s="217"/>
    </row>
    <row r="49" spans="1:16" ht="15.75" customHeight="1">
      <c r="A49" s="217"/>
      <c r="B49" s="243" t="s">
        <v>1625</v>
      </c>
      <c r="C49" s="244" t="s">
        <v>1610</v>
      </c>
      <c r="D49" s="245" t="s">
        <v>1611</v>
      </c>
      <c r="E49" s="217"/>
      <c r="F49" s="246" t="s">
        <v>1626</v>
      </c>
      <c r="G49" s="219"/>
      <c r="H49" s="219" t="s">
        <v>1610</v>
      </c>
      <c r="I49" s="220" t="s">
        <v>1611</v>
      </c>
      <c r="J49" s="217"/>
      <c r="K49" s="241"/>
      <c r="L49" s="242"/>
      <c r="M49" s="247"/>
      <c r="N49" s="248"/>
      <c r="O49" s="249"/>
      <c r="P49" s="250"/>
    </row>
    <row r="50" spans="1:16">
      <c r="A50" s="217"/>
      <c r="B50" s="251" t="s">
        <v>854</v>
      </c>
      <c r="C50" s="252">
        <v>0.217</v>
      </c>
      <c r="D50" s="253">
        <v>6.9999999999999994E-5</v>
      </c>
      <c r="E50" s="217"/>
      <c r="F50" s="174" t="s">
        <v>1627</v>
      </c>
      <c r="G50" s="227"/>
      <c r="H50" s="225">
        <v>687.18499999999995</v>
      </c>
      <c r="I50" s="254">
        <v>0.21989</v>
      </c>
      <c r="J50" s="217"/>
      <c r="K50" s="241"/>
      <c r="L50" s="241"/>
      <c r="M50" s="247"/>
      <c r="N50" s="248"/>
      <c r="O50" s="249"/>
      <c r="P50" s="250"/>
    </row>
    <row r="51" spans="1:16">
      <c r="A51" s="217"/>
      <c r="B51" s="255" t="s">
        <v>856</v>
      </c>
      <c r="C51" s="225">
        <v>161.59299999999999</v>
      </c>
      <c r="D51" s="254">
        <v>5.1709999999999999E-2</v>
      </c>
      <c r="E51" s="217"/>
      <c r="F51" s="174" t="s">
        <v>1628</v>
      </c>
      <c r="G51" s="227"/>
      <c r="H51" s="225">
        <v>2437.9279999999999</v>
      </c>
      <c r="I51" s="254">
        <v>0.78010999999999997</v>
      </c>
      <c r="J51" s="217"/>
      <c r="K51" s="241"/>
      <c r="L51" s="241"/>
      <c r="M51" s="247"/>
      <c r="N51" s="248"/>
      <c r="O51" s="249"/>
      <c r="P51" s="250"/>
    </row>
    <row r="52" spans="1:16">
      <c r="A52" s="217"/>
      <c r="B52" s="255" t="s">
        <v>858</v>
      </c>
      <c r="C52" s="225">
        <v>20.387</v>
      </c>
      <c r="D52" s="254">
        <v>6.5199999999999998E-3</v>
      </c>
      <c r="E52" s="217"/>
      <c r="F52" s="174" t="s">
        <v>1629</v>
      </c>
      <c r="G52" s="227"/>
      <c r="H52" s="256"/>
      <c r="I52" s="257"/>
      <c r="J52" s="217"/>
      <c r="K52" s="241"/>
      <c r="L52" s="241"/>
      <c r="M52" s="247"/>
      <c r="N52" s="248"/>
      <c r="O52" s="249"/>
      <c r="P52" s="250"/>
    </row>
    <row r="53" spans="1:16">
      <c r="A53" s="217"/>
      <c r="B53" s="255" t="s">
        <v>860</v>
      </c>
      <c r="C53" s="225">
        <v>41.043999999999997</v>
      </c>
      <c r="D53" s="254">
        <v>1.3129999999999999E-2</v>
      </c>
      <c r="E53" s="217"/>
      <c r="F53" s="174" t="s">
        <v>726</v>
      </c>
      <c r="G53" s="227"/>
      <c r="H53" s="256">
        <v>0</v>
      </c>
      <c r="I53" s="257" t="s">
        <v>1611</v>
      </c>
      <c r="J53" s="217"/>
      <c r="K53" s="258"/>
      <c r="L53" s="259"/>
      <c r="M53" s="247"/>
      <c r="N53" s="248"/>
      <c r="O53" s="249"/>
      <c r="P53" s="250"/>
    </row>
    <row r="54" spans="1:16">
      <c r="A54" s="217"/>
      <c r="B54" s="255" t="s">
        <v>862</v>
      </c>
      <c r="C54" s="256"/>
      <c r="D54" s="257"/>
      <c r="E54" s="217"/>
      <c r="F54" s="174" t="s">
        <v>1630</v>
      </c>
      <c r="G54" s="227"/>
      <c r="H54" s="256"/>
      <c r="I54" s="257"/>
      <c r="J54" s="217"/>
      <c r="K54" s="241"/>
      <c r="L54" s="241"/>
      <c r="M54" s="260"/>
      <c r="N54" s="248"/>
      <c r="O54" s="249"/>
      <c r="P54" s="250"/>
    </row>
    <row r="55" spans="1:16">
      <c r="A55" s="217"/>
      <c r="B55" s="255" t="s">
        <v>864</v>
      </c>
      <c r="C55" s="225">
        <v>21.850999999999999</v>
      </c>
      <c r="D55" s="254">
        <v>6.9899999999999997E-3</v>
      </c>
      <c r="E55" s="217"/>
      <c r="F55" s="174" t="s">
        <v>1631</v>
      </c>
      <c r="G55" s="227"/>
      <c r="H55" s="256">
        <v>0</v>
      </c>
      <c r="I55" s="257" t="s">
        <v>1611</v>
      </c>
      <c r="J55" s="217"/>
      <c r="K55" s="241"/>
      <c r="L55" s="241"/>
      <c r="M55" s="260"/>
      <c r="N55" s="248"/>
      <c r="O55" s="249"/>
      <c r="P55" s="250"/>
    </row>
    <row r="56" spans="1:16">
      <c r="A56" s="217"/>
      <c r="B56" s="255" t="s">
        <v>866</v>
      </c>
      <c r="C56" s="225">
        <v>74.819000000000003</v>
      </c>
      <c r="D56" s="254">
        <v>2.3939999999999999E-2</v>
      </c>
      <c r="E56" s="217"/>
      <c r="F56" s="207"/>
      <c r="G56" s="261"/>
      <c r="H56" s="262"/>
      <c r="I56" s="263"/>
      <c r="J56" s="217"/>
      <c r="K56" s="241"/>
      <c r="L56" s="242"/>
      <c r="M56" s="237"/>
      <c r="N56" s="248"/>
      <c r="O56" s="249"/>
      <c r="P56" s="250"/>
    </row>
    <row r="57" spans="1:16" ht="15.75" customHeight="1">
      <c r="A57" s="217"/>
      <c r="B57" s="255" t="s">
        <v>868</v>
      </c>
      <c r="C57" s="225">
        <v>57.878</v>
      </c>
      <c r="D57" s="254">
        <v>1.8519999999999998E-2</v>
      </c>
      <c r="E57" s="217"/>
      <c r="F57" s="176" t="s">
        <v>1607</v>
      </c>
      <c r="G57" s="232"/>
      <c r="H57" s="234">
        <f>SUM(H50:H55)</f>
        <v>3125.1129999999998</v>
      </c>
      <c r="I57" s="264">
        <f>SUM(I50:I55)</f>
        <v>1</v>
      </c>
      <c r="J57" s="217"/>
      <c r="K57" s="241"/>
      <c r="L57" s="242"/>
      <c r="M57" s="237"/>
      <c r="N57" s="248"/>
      <c r="O57" s="249"/>
      <c r="P57" s="250"/>
    </row>
    <row r="58" spans="1:16">
      <c r="A58" s="217"/>
      <c r="B58" s="255" t="s">
        <v>870</v>
      </c>
      <c r="C58" s="225">
        <v>74.759</v>
      </c>
      <c r="D58" s="254">
        <v>2.392E-2</v>
      </c>
      <c r="E58" s="217"/>
      <c r="F58" s="217"/>
      <c r="G58" s="217"/>
      <c r="H58" s="217"/>
      <c r="I58" s="217"/>
      <c r="J58" s="217"/>
      <c r="K58" s="241"/>
      <c r="L58" s="241"/>
      <c r="M58" s="237"/>
      <c r="N58" s="248"/>
      <c r="O58" s="249"/>
      <c r="P58" s="250"/>
    </row>
    <row r="59" spans="1:16">
      <c r="A59" s="217"/>
      <c r="B59" s="255" t="s">
        <v>872</v>
      </c>
      <c r="C59" s="225">
        <v>61.433999999999997</v>
      </c>
      <c r="D59" s="254">
        <v>1.966E-2</v>
      </c>
      <c r="E59" s="217"/>
      <c r="F59" s="217"/>
      <c r="G59" s="237"/>
      <c r="H59" s="265"/>
      <c r="I59" s="217"/>
      <c r="J59" s="217"/>
      <c r="K59" s="217"/>
      <c r="L59" s="217"/>
      <c r="M59" s="237"/>
      <c r="N59" s="248"/>
      <c r="O59" s="249"/>
      <c r="P59" s="250"/>
    </row>
    <row r="60" spans="1:16">
      <c r="A60" s="217"/>
      <c r="B60" s="255" t="s">
        <v>874</v>
      </c>
      <c r="C60" s="225">
        <v>201.84100000000001</v>
      </c>
      <c r="D60" s="254">
        <v>6.4589999999999995E-2</v>
      </c>
      <c r="E60" s="217"/>
      <c r="F60" s="217"/>
      <c r="G60" s="237"/>
      <c r="H60" s="265"/>
      <c r="I60" s="217"/>
      <c r="J60" s="217"/>
      <c r="K60" s="217"/>
      <c r="L60" s="217"/>
      <c r="M60" s="237"/>
      <c r="N60" s="248"/>
      <c r="O60" s="249"/>
      <c r="P60" s="250"/>
    </row>
    <row r="61" spans="1:16">
      <c r="A61" s="217"/>
      <c r="B61" s="255" t="s">
        <v>876</v>
      </c>
      <c r="C61" s="225">
        <v>59.820999999999998</v>
      </c>
      <c r="D61" s="254">
        <v>1.9140000000000001E-2</v>
      </c>
      <c r="E61" s="217"/>
      <c r="F61" s="217"/>
      <c r="G61" s="237"/>
      <c r="H61" s="265"/>
      <c r="I61" s="217"/>
      <c r="J61" s="217"/>
      <c r="K61" s="217"/>
      <c r="L61" s="217"/>
      <c r="M61" s="237"/>
      <c r="N61" s="248"/>
      <c r="O61" s="249"/>
      <c r="P61" s="250"/>
    </row>
    <row r="62" spans="1:16">
      <c r="A62" s="217"/>
      <c r="B62" s="255" t="s">
        <v>878</v>
      </c>
      <c r="C62" s="225">
        <v>90.48</v>
      </c>
      <c r="D62" s="254">
        <v>2.895E-2</v>
      </c>
      <c r="E62" s="217"/>
      <c r="F62" s="217"/>
      <c r="G62" s="237"/>
      <c r="H62" s="248"/>
      <c r="I62" s="217"/>
      <c r="J62" s="217"/>
      <c r="K62" s="217"/>
      <c r="L62" s="217"/>
      <c r="M62" s="260"/>
      <c r="N62" s="248"/>
      <c r="O62" s="249"/>
      <c r="P62" s="250"/>
    </row>
    <row r="63" spans="1:16">
      <c r="A63" s="217"/>
      <c r="B63" s="255" t="s">
        <v>880</v>
      </c>
      <c r="C63" s="225">
        <v>317.19499999999999</v>
      </c>
      <c r="D63" s="254">
        <v>0.10150000000000001</v>
      </c>
      <c r="E63" s="217"/>
      <c r="F63" s="217"/>
      <c r="G63" s="237"/>
      <c r="H63" s="265"/>
      <c r="I63" s="217"/>
      <c r="J63" s="217"/>
      <c r="K63" s="217"/>
      <c r="L63" s="217"/>
      <c r="M63" s="260"/>
      <c r="N63" s="248"/>
      <c r="O63" s="249"/>
      <c r="P63" s="250"/>
    </row>
    <row r="64" spans="1:16">
      <c r="A64" s="217"/>
      <c r="B64" s="255" t="s">
        <v>882</v>
      </c>
      <c r="C64" s="225">
        <v>118.712</v>
      </c>
      <c r="D64" s="254">
        <v>3.7990000000000003E-2</v>
      </c>
      <c r="E64" s="217"/>
      <c r="F64" s="217"/>
      <c r="G64" s="237"/>
      <c r="H64" s="266"/>
      <c r="I64" s="266"/>
      <c r="J64" s="217"/>
      <c r="K64" s="217"/>
      <c r="L64" s="237"/>
      <c r="M64" s="260"/>
      <c r="N64" s="248"/>
      <c r="O64" s="249"/>
      <c r="P64" s="250"/>
    </row>
    <row r="65" spans="1:16">
      <c r="A65" s="217"/>
      <c r="B65" s="255" t="s">
        <v>884</v>
      </c>
      <c r="C65" s="225">
        <v>47.521000000000001</v>
      </c>
      <c r="D65" s="254">
        <v>1.521E-2</v>
      </c>
      <c r="E65" s="217"/>
      <c r="F65" s="237"/>
      <c r="G65" s="237"/>
      <c r="H65" s="266"/>
      <c r="I65" s="266"/>
      <c r="J65" s="217"/>
      <c r="K65" s="217"/>
      <c r="L65" s="217"/>
      <c r="M65" s="260"/>
      <c r="N65" s="248"/>
      <c r="O65" s="249"/>
      <c r="P65" s="250"/>
    </row>
    <row r="66" spans="1:16">
      <c r="A66" s="217"/>
      <c r="B66" s="255" t="s">
        <v>886</v>
      </c>
      <c r="C66" s="225">
        <v>40.375</v>
      </c>
      <c r="D66" s="254">
        <v>1.2919999999999999E-2</v>
      </c>
      <c r="E66" s="217"/>
      <c r="F66" s="217"/>
      <c r="G66" s="237"/>
      <c r="H66" s="266"/>
      <c r="I66" s="266"/>
      <c r="J66" s="217"/>
      <c r="K66" s="217"/>
      <c r="L66" s="237"/>
      <c r="M66" s="260"/>
      <c r="N66" s="248"/>
      <c r="O66" s="249"/>
      <c r="P66" s="250"/>
    </row>
    <row r="67" spans="1:16">
      <c r="A67" s="217"/>
      <c r="B67" s="255" t="s">
        <v>888</v>
      </c>
      <c r="C67" s="225">
        <v>45.13</v>
      </c>
      <c r="D67" s="254">
        <v>1.444E-2</v>
      </c>
      <c r="E67" s="217"/>
      <c r="F67" s="217"/>
      <c r="G67" s="237"/>
      <c r="H67" s="265"/>
      <c r="I67" s="217"/>
      <c r="J67" s="217"/>
      <c r="K67" s="217"/>
      <c r="L67" s="237"/>
      <c r="M67" s="260"/>
      <c r="N67" s="248"/>
      <c r="O67" s="249"/>
      <c r="P67" s="250"/>
    </row>
    <row r="68" spans="1:16">
      <c r="A68" s="217"/>
      <c r="B68" s="255" t="s">
        <v>890</v>
      </c>
      <c r="C68" s="225">
        <v>1436.867</v>
      </c>
      <c r="D68" s="254">
        <v>0.45978000000000002</v>
      </c>
      <c r="E68" s="217"/>
      <c r="F68" s="217"/>
      <c r="G68" s="237"/>
      <c r="H68" s="266"/>
      <c r="I68" s="217"/>
      <c r="J68" s="217"/>
      <c r="K68" s="217"/>
      <c r="L68" s="217"/>
      <c r="M68" s="260"/>
      <c r="N68" s="248"/>
      <c r="O68" s="249"/>
      <c r="P68" s="250"/>
    </row>
    <row r="69" spans="1:16" ht="15.75" customHeight="1">
      <c r="A69" s="217"/>
      <c r="B69" s="267" t="s">
        <v>892</v>
      </c>
      <c r="C69" s="234">
        <v>253.18799999999999</v>
      </c>
      <c r="D69" s="268">
        <v>8.1019999999999995E-2</v>
      </c>
      <c r="E69" s="217"/>
      <c r="F69" s="217"/>
      <c r="G69" s="237"/>
      <c r="H69" s="266"/>
      <c r="I69" s="217"/>
      <c r="J69" s="217"/>
      <c r="K69" s="217"/>
      <c r="L69" s="217"/>
      <c r="M69" s="217"/>
      <c r="N69" s="217"/>
      <c r="O69" s="217"/>
      <c r="P69" s="217"/>
    </row>
    <row r="70" spans="1:16" ht="15.75" customHeight="1">
      <c r="A70" s="217"/>
      <c r="B70" s="176" t="s">
        <v>1607</v>
      </c>
      <c r="C70" s="234">
        <f>SUM(C50:C69)</f>
        <v>3125.1120000000001</v>
      </c>
      <c r="D70" s="264">
        <f>SUM(D50:D69)</f>
        <v>1</v>
      </c>
      <c r="E70" s="217"/>
      <c r="F70" s="217"/>
      <c r="G70" s="237"/>
      <c r="H70" s="266"/>
      <c r="I70" s="217"/>
      <c r="J70" s="217"/>
      <c r="K70" s="217"/>
      <c r="L70" s="217"/>
      <c r="M70" s="217"/>
      <c r="N70" s="217"/>
      <c r="O70" s="217"/>
      <c r="P70" s="217"/>
    </row>
    <row r="71" spans="1:16" ht="15.75" customHeight="1">
      <c r="A71" s="217"/>
      <c r="B71" s="217"/>
      <c r="C71" s="217"/>
      <c r="D71" s="217"/>
      <c r="E71" s="217"/>
      <c r="F71" s="217"/>
      <c r="G71" s="237"/>
      <c r="H71" s="265"/>
      <c r="I71" s="217"/>
      <c r="J71" s="217"/>
      <c r="K71" s="217"/>
      <c r="L71" s="217"/>
      <c r="M71" s="217"/>
      <c r="N71" s="217"/>
      <c r="O71" s="217"/>
      <c r="P71" s="217"/>
    </row>
    <row r="72" spans="1:16">
      <c r="A72" s="217"/>
      <c r="B72" s="269" t="s">
        <v>1632</v>
      </c>
      <c r="C72" s="219" t="s">
        <v>1610</v>
      </c>
      <c r="D72" s="220" t="s">
        <v>1611</v>
      </c>
      <c r="E72" s="217"/>
      <c r="F72" s="218" t="s">
        <v>1633</v>
      </c>
      <c r="G72" s="222"/>
      <c r="H72" s="219" t="s">
        <v>1610</v>
      </c>
      <c r="I72" s="220" t="s">
        <v>1611</v>
      </c>
      <c r="J72" s="270"/>
      <c r="K72" s="217"/>
      <c r="L72" s="217"/>
      <c r="M72" s="217"/>
      <c r="N72" s="217"/>
      <c r="O72" s="217"/>
      <c r="P72" s="217"/>
    </row>
    <row r="73" spans="1:16">
      <c r="A73" s="217"/>
      <c r="B73" s="271" t="s">
        <v>1634</v>
      </c>
      <c r="C73" s="225">
        <v>3042.4279999999999</v>
      </c>
      <c r="D73" s="254">
        <v>0.97353999999999996</v>
      </c>
      <c r="E73" s="217"/>
      <c r="F73" s="174" t="s">
        <v>1635</v>
      </c>
      <c r="G73" s="101"/>
      <c r="H73" s="225">
        <v>3110.3440000000001</v>
      </c>
      <c r="I73" s="254">
        <v>0.99526999999999999</v>
      </c>
      <c r="J73" s="217"/>
      <c r="K73" s="272"/>
      <c r="L73" s="217"/>
      <c r="M73" s="217"/>
      <c r="N73" s="217"/>
      <c r="O73" s="217"/>
      <c r="P73" s="217"/>
    </row>
    <row r="74" spans="1:16">
      <c r="A74" s="217"/>
      <c r="B74" s="187" t="s">
        <v>1636</v>
      </c>
      <c r="C74" s="229">
        <v>82.685000000000002</v>
      </c>
      <c r="D74" s="273">
        <v>2.6460000000000001E-2</v>
      </c>
      <c r="E74" s="217"/>
      <c r="F74" s="207" t="s">
        <v>1637</v>
      </c>
      <c r="G74" s="274"/>
      <c r="H74" s="229">
        <v>14.769</v>
      </c>
      <c r="I74" s="273">
        <v>4.7299999999999998E-3</v>
      </c>
      <c r="J74" s="217"/>
      <c r="K74" s="272"/>
      <c r="L74" s="217"/>
      <c r="M74" s="217"/>
      <c r="N74" s="217"/>
      <c r="O74" s="217"/>
      <c r="P74" s="217"/>
    </row>
    <row r="75" spans="1:16" ht="15.75" customHeight="1">
      <c r="A75" s="217"/>
      <c r="B75" s="231" t="s">
        <v>1607</v>
      </c>
      <c r="C75" s="234">
        <f>SUM(C73:C74)</f>
        <v>3125.1129999999998</v>
      </c>
      <c r="D75" s="264">
        <f>SUM(D73:D74)</f>
        <v>1</v>
      </c>
      <c r="E75" s="217"/>
      <c r="F75" s="231" t="s">
        <v>1607</v>
      </c>
      <c r="G75" s="182"/>
      <c r="H75" s="234">
        <f>SUM(H73:H74)</f>
        <v>3125.1129999999998</v>
      </c>
      <c r="I75" s="264">
        <f>SUM(I73:I74)</f>
        <v>1</v>
      </c>
      <c r="J75" s="217"/>
      <c r="K75" s="217"/>
      <c r="L75" s="217"/>
      <c r="M75" s="217"/>
      <c r="N75" s="217"/>
      <c r="O75" s="217"/>
      <c r="P75" s="217"/>
    </row>
    <row r="76" spans="1:16">
      <c r="A76" s="217"/>
      <c r="B76" s="275"/>
      <c r="C76" s="237"/>
      <c r="D76" s="217"/>
      <c r="E76" s="217"/>
      <c r="F76" s="183" t="s">
        <v>1638</v>
      </c>
      <c r="G76" s="217"/>
      <c r="H76" s="237"/>
      <c r="I76" s="217"/>
      <c r="J76" s="217"/>
      <c r="K76" s="217"/>
      <c r="L76" s="217"/>
      <c r="M76" s="217"/>
      <c r="N76" s="217"/>
      <c r="O76" s="217"/>
      <c r="P76" s="217"/>
    </row>
    <row r="77" spans="1:16" ht="15.75" customHeight="1">
      <c r="A77" s="217"/>
      <c r="B77" s="275"/>
      <c r="C77" s="237"/>
      <c r="D77" s="217"/>
      <c r="E77" s="217"/>
      <c r="F77" s="217"/>
      <c r="G77" s="217"/>
      <c r="H77" s="237"/>
      <c r="I77" s="217"/>
      <c r="J77" s="217"/>
      <c r="K77" s="217"/>
      <c r="L77" s="217"/>
      <c r="M77" s="217"/>
      <c r="N77" s="217"/>
      <c r="O77" s="217"/>
      <c r="P77" s="217"/>
    </row>
    <row r="78" spans="1:16" ht="30" customHeight="1">
      <c r="A78" s="217"/>
      <c r="B78" s="269" t="s">
        <v>1639</v>
      </c>
      <c r="C78" s="276" t="s">
        <v>1640</v>
      </c>
      <c r="D78" s="277" t="s">
        <v>1641</v>
      </c>
      <c r="E78" s="277" t="s">
        <v>1642</v>
      </c>
      <c r="F78" s="277" t="s">
        <v>1643</v>
      </c>
      <c r="G78" s="277" t="s">
        <v>1644</v>
      </c>
      <c r="H78" s="277" t="s">
        <v>1645</v>
      </c>
      <c r="I78" s="277" t="s">
        <v>1646</v>
      </c>
      <c r="J78" s="278" t="s">
        <v>1647</v>
      </c>
      <c r="K78" s="279" t="s">
        <v>1648</v>
      </c>
      <c r="L78" s="278" t="s">
        <v>1649</v>
      </c>
      <c r="M78" s="217"/>
      <c r="N78" s="217"/>
      <c r="O78" s="217"/>
      <c r="P78" s="217"/>
    </row>
    <row r="79" spans="1:16">
      <c r="A79" s="217"/>
      <c r="B79" s="224" t="s">
        <v>1650</v>
      </c>
      <c r="C79" s="280">
        <v>14.116</v>
      </c>
      <c r="D79" s="280">
        <v>50.939</v>
      </c>
      <c r="E79" s="280">
        <v>100.224</v>
      </c>
      <c r="F79" s="280">
        <v>166.291</v>
      </c>
      <c r="G79" s="280">
        <v>264.88400000000001</v>
      </c>
      <c r="H79" s="280">
        <v>383.77</v>
      </c>
      <c r="I79" s="280">
        <v>522.49300000000005</v>
      </c>
      <c r="J79" s="281">
        <v>1502.7180000000001</v>
      </c>
      <c r="K79" s="282">
        <v>1622.395</v>
      </c>
      <c r="L79" s="281">
        <v>3125.1129999999998</v>
      </c>
      <c r="M79" s="217"/>
      <c r="N79" s="217"/>
      <c r="O79" s="217"/>
      <c r="P79" s="217"/>
    </row>
    <row r="80" spans="1:16" ht="15.75" customHeight="1">
      <c r="A80" s="217"/>
      <c r="B80" s="176" t="s">
        <v>1651</v>
      </c>
      <c r="C80" s="283">
        <v>4.5199999999999997E-3</v>
      </c>
      <c r="D80" s="283">
        <v>1.6299999999999999E-2</v>
      </c>
      <c r="E80" s="283">
        <v>3.2070000000000001E-2</v>
      </c>
      <c r="F80" s="283">
        <v>5.321E-2</v>
      </c>
      <c r="G80" s="283">
        <v>8.4760000000000002E-2</v>
      </c>
      <c r="H80" s="283">
        <v>0.12280000000000001</v>
      </c>
      <c r="I80" s="283">
        <v>0.16719000000000001</v>
      </c>
      <c r="J80" s="284">
        <v>0.48085</v>
      </c>
      <c r="K80" s="285">
        <v>0.51915</v>
      </c>
      <c r="L80" s="284">
        <v>1</v>
      </c>
      <c r="M80" s="217"/>
      <c r="N80" s="217"/>
      <c r="O80" s="217"/>
      <c r="P80" s="217"/>
    </row>
    <row r="81" spans="1:16" ht="15.75" customHeight="1">
      <c r="A81" s="217"/>
      <c r="B81" s="101"/>
      <c r="C81" s="286"/>
      <c r="D81" s="286"/>
      <c r="E81" s="286"/>
      <c r="F81" s="286"/>
      <c r="G81" s="286"/>
      <c r="H81" s="286"/>
      <c r="I81" s="286"/>
      <c r="J81" s="286"/>
      <c r="K81" s="286"/>
      <c r="L81" s="286"/>
      <c r="M81" s="217"/>
      <c r="N81" s="217"/>
      <c r="O81" s="217"/>
      <c r="P81" s="217"/>
    </row>
    <row r="82" spans="1:16">
      <c r="A82" s="217"/>
      <c r="B82" s="269" t="s">
        <v>1652</v>
      </c>
      <c r="C82" s="287">
        <f>YEAR(C8)</f>
        <v>2026</v>
      </c>
      <c r="D82" s="287">
        <f t="shared" ref="D82:L82" si="1">C82 + 1</f>
        <v>2027</v>
      </c>
      <c r="E82" s="287">
        <f t="shared" si="1"/>
        <v>2028</v>
      </c>
      <c r="F82" s="287">
        <f t="shared" si="1"/>
        <v>2029</v>
      </c>
      <c r="G82" s="287">
        <f t="shared" si="1"/>
        <v>2030</v>
      </c>
      <c r="H82" s="287">
        <f t="shared" si="1"/>
        <v>2031</v>
      </c>
      <c r="I82" s="287">
        <f t="shared" si="1"/>
        <v>2032</v>
      </c>
      <c r="J82" s="287">
        <f t="shared" si="1"/>
        <v>2033</v>
      </c>
      <c r="K82" s="287">
        <f t="shared" si="1"/>
        <v>2034</v>
      </c>
      <c r="L82" s="287">
        <f t="shared" si="1"/>
        <v>2035</v>
      </c>
      <c r="M82" s="287" t="str">
        <f>L82 + 1 &amp; "-"</f>
        <v>2036-</v>
      </c>
      <c r="N82" s="278" t="s">
        <v>1607</v>
      </c>
      <c r="O82" s="217"/>
      <c r="P82" s="217"/>
    </row>
    <row r="83" spans="1:16">
      <c r="A83" s="217"/>
      <c r="B83" s="288" t="s">
        <v>1653</v>
      </c>
      <c r="C83" s="289">
        <v>48.011000000000003</v>
      </c>
      <c r="D83" s="289">
        <v>181.303</v>
      </c>
      <c r="E83" s="289">
        <v>174.89099999999999</v>
      </c>
      <c r="F83" s="289">
        <v>178.196</v>
      </c>
      <c r="G83" s="289">
        <v>179.685</v>
      </c>
      <c r="H83" s="289">
        <v>174.61500000000001</v>
      </c>
      <c r="I83" s="289">
        <v>173.23500000000001</v>
      </c>
      <c r="J83" s="289">
        <v>170.72800000000001</v>
      </c>
      <c r="K83" s="289">
        <v>168.488</v>
      </c>
      <c r="L83" s="289">
        <v>167.74100000000001</v>
      </c>
      <c r="M83" s="290">
        <v>1508.2170000000001</v>
      </c>
      <c r="N83" s="281">
        <f>SUM(C83:M83)</f>
        <v>3125.1100000000006</v>
      </c>
      <c r="O83" s="217"/>
      <c r="P83" s="217"/>
    </row>
    <row r="84" spans="1:16" ht="15.75" customHeight="1">
      <c r="A84" s="217"/>
      <c r="B84" s="176" t="s">
        <v>1651</v>
      </c>
      <c r="C84" s="283">
        <v>1.536E-2</v>
      </c>
      <c r="D84" s="283">
        <v>5.8009999999999999E-2</v>
      </c>
      <c r="E84" s="283">
        <v>5.5960000000000003E-2</v>
      </c>
      <c r="F84" s="283">
        <v>5.7020000000000001E-2</v>
      </c>
      <c r="G84" s="283">
        <v>5.7500000000000002E-2</v>
      </c>
      <c r="H84" s="283">
        <v>5.5870000000000003E-2</v>
      </c>
      <c r="I84" s="283">
        <v>5.543E-2</v>
      </c>
      <c r="J84" s="283">
        <v>5.4629999999999998E-2</v>
      </c>
      <c r="K84" s="283">
        <v>5.391E-2</v>
      </c>
      <c r="L84" s="283">
        <v>5.3679999999999999E-2</v>
      </c>
      <c r="M84" s="285">
        <v>0.48260999999999998</v>
      </c>
      <c r="N84" s="291">
        <f>SUM(C84:M84)</f>
        <v>0.99997999999999998</v>
      </c>
      <c r="O84" s="217"/>
      <c r="P84" s="217"/>
    </row>
    <row r="85" spans="1:16" ht="15.75" customHeight="1">
      <c r="A85" s="217"/>
      <c r="B85" s="101"/>
      <c r="C85" s="286"/>
      <c r="D85" s="286"/>
      <c r="E85" s="286"/>
      <c r="F85" s="286"/>
      <c r="G85" s="286"/>
      <c r="H85" s="286"/>
      <c r="I85" s="286"/>
      <c r="J85" s="286"/>
      <c r="K85" s="286"/>
      <c r="L85" s="286"/>
      <c r="M85" s="217"/>
      <c r="N85" s="217"/>
      <c r="O85" s="217"/>
      <c r="P85" s="217"/>
    </row>
    <row r="86" spans="1:16">
      <c r="A86" s="217"/>
      <c r="B86" s="269" t="s">
        <v>1654</v>
      </c>
      <c r="C86" s="277" t="s">
        <v>1655</v>
      </c>
      <c r="D86" s="277" t="s">
        <v>1656</v>
      </c>
      <c r="E86" s="277" t="s">
        <v>1657</v>
      </c>
      <c r="F86" s="277" t="s">
        <v>1658</v>
      </c>
      <c r="G86" s="277" t="s">
        <v>1659</v>
      </c>
      <c r="H86" s="292" t="s">
        <v>1607</v>
      </c>
      <c r="I86" s="217"/>
      <c r="J86" s="217"/>
      <c r="K86" s="217"/>
      <c r="L86" s="217"/>
      <c r="M86" s="217"/>
      <c r="N86" s="217"/>
      <c r="O86" s="217"/>
      <c r="P86" s="217"/>
    </row>
    <row r="87" spans="1:16">
      <c r="A87" s="217"/>
      <c r="B87" s="224" t="s">
        <v>1650</v>
      </c>
      <c r="C87" s="225">
        <v>406.18</v>
      </c>
      <c r="D87" s="225">
        <v>446.74799999999999</v>
      </c>
      <c r="E87" s="225">
        <v>301.86900000000003</v>
      </c>
      <c r="F87" s="225">
        <v>715.53</v>
      </c>
      <c r="G87" s="225">
        <v>1254.7860000000001</v>
      </c>
      <c r="H87" s="293">
        <f>SUM(C87:G87)</f>
        <v>3125.1130000000003</v>
      </c>
      <c r="I87" s="237"/>
      <c r="J87" s="217"/>
      <c r="K87" s="217"/>
      <c r="L87" s="217"/>
      <c r="M87" s="217"/>
      <c r="N87" s="217"/>
      <c r="O87" s="217"/>
      <c r="P87" s="217"/>
    </row>
    <row r="88" spans="1:16" ht="15.75" customHeight="1">
      <c r="A88" s="217"/>
      <c r="B88" s="176" t="s">
        <v>1651</v>
      </c>
      <c r="C88" s="283">
        <v>0.12997</v>
      </c>
      <c r="D88" s="283">
        <v>0.14294999999999999</v>
      </c>
      <c r="E88" s="283">
        <v>9.6589999999999995E-2</v>
      </c>
      <c r="F88" s="283">
        <v>0.22896</v>
      </c>
      <c r="G88" s="283">
        <v>0.40151999999999999</v>
      </c>
      <c r="H88" s="264">
        <f>SUM(C88:G88)</f>
        <v>0.99999000000000005</v>
      </c>
      <c r="I88" s="217"/>
      <c r="J88" s="217"/>
      <c r="K88" s="217"/>
      <c r="L88" s="217"/>
      <c r="M88" s="217"/>
      <c r="N88" s="217"/>
      <c r="O88" s="217"/>
      <c r="P88" s="217"/>
    </row>
    <row r="89" spans="1:16" ht="15.75" customHeight="1">
      <c r="A89" s="217"/>
      <c r="B89" s="217"/>
      <c r="C89" s="265"/>
      <c r="D89" s="265"/>
      <c r="E89" s="265"/>
      <c r="F89" s="265"/>
      <c r="G89" s="265"/>
      <c r="H89" s="217"/>
      <c r="I89" s="217"/>
      <c r="J89" s="217"/>
      <c r="K89" s="217"/>
      <c r="L89" s="217"/>
      <c r="M89" s="217"/>
      <c r="N89" s="217"/>
      <c r="O89" s="217"/>
      <c r="P89" s="217"/>
    </row>
    <row r="90" spans="1:16">
      <c r="A90" s="217"/>
      <c r="B90" s="294" t="s">
        <v>1660</v>
      </c>
      <c r="C90" s="172"/>
      <c r="D90" s="172"/>
      <c r="E90" s="172"/>
      <c r="F90" s="173"/>
      <c r="G90" s="217"/>
      <c r="H90" s="217"/>
      <c r="I90" s="217"/>
      <c r="J90" s="217"/>
      <c r="K90" s="217"/>
      <c r="L90" s="217"/>
      <c r="M90" s="217"/>
      <c r="N90" s="217"/>
      <c r="O90" s="217"/>
      <c r="P90" s="217"/>
    </row>
    <row r="91" spans="1:16">
      <c r="A91" s="217"/>
      <c r="B91" s="207" t="s">
        <v>1661</v>
      </c>
      <c r="C91" s="295" t="s">
        <v>1662</v>
      </c>
      <c r="D91" s="295" t="s">
        <v>1663</v>
      </c>
      <c r="E91" s="295" t="s">
        <v>1664</v>
      </c>
      <c r="F91" s="296" t="s">
        <v>1607</v>
      </c>
      <c r="G91" s="217"/>
      <c r="H91" s="217"/>
      <c r="I91" s="266"/>
      <c r="J91" s="217"/>
      <c r="K91" s="217"/>
      <c r="L91" s="217"/>
      <c r="M91" s="217"/>
      <c r="N91" s="217"/>
      <c r="O91" s="217"/>
      <c r="P91" s="217"/>
    </row>
    <row r="92" spans="1:16">
      <c r="A92" s="217"/>
      <c r="B92" s="224" t="s">
        <v>1650</v>
      </c>
      <c r="C92" s="225">
        <v>0.16</v>
      </c>
      <c r="D92" s="225">
        <v>0</v>
      </c>
      <c r="E92" s="225">
        <v>0</v>
      </c>
      <c r="F92" s="293">
        <v>0.16</v>
      </c>
      <c r="G92" s="217"/>
      <c r="H92" s="217"/>
      <c r="I92" s="266"/>
      <c r="J92" s="217"/>
      <c r="K92" s="217"/>
      <c r="L92" s="217"/>
      <c r="M92" s="217"/>
      <c r="N92" s="217"/>
      <c r="O92" s="217"/>
      <c r="P92" s="217"/>
    </row>
    <row r="93" spans="1:16" ht="15.75" customHeight="1">
      <c r="A93" s="217"/>
      <c r="B93" s="176" t="s">
        <v>1651</v>
      </c>
      <c r="C93" s="283">
        <v>5.0000000000000002E-5</v>
      </c>
      <c r="D93" s="283">
        <v>0</v>
      </c>
      <c r="E93" s="283">
        <v>0</v>
      </c>
      <c r="F93" s="268">
        <v>5.0000000000000002E-5</v>
      </c>
      <c r="G93" s="217"/>
      <c r="H93" s="217"/>
      <c r="I93" s="266"/>
      <c r="J93" s="297"/>
      <c r="K93" s="217"/>
      <c r="L93" s="217"/>
      <c r="M93" s="217"/>
      <c r="N93" s="217"/>
      <c r="O93" s="217"/>
      <c r="P93" s="217"/>
    </row>
    <row r="94" spans="1:16" ht="15.75" customHeight="1">
      <c r="A94" s="217"/>
      <c r="B94" s="217"/>
      <c r="C94" s="298"/>
      <c r="D94" s="299"/>
      <c r="E94" s="299"/>
      <c r="F94" s="298"/>
      <c r="G94" s="217"/>
      <c r="H94" s="300"/>
      <c r="I94" s="266"/>
      <c r="J94" s="297"/>
      <c r="K94" s="217"/>
      <c r="L94" s="217"/>
      <c r="M94" s="217"/>
      <c r="N94" s="217"/>
      <c r="O94" s="217"/>
      <c r="P94" s="217"/>
    </row>
    <row r="95" spans="1:16">
      <c r="A95" s="217"/>
      <c r="B95" s="218" t="s">
        <v>1665</v>
      </c>
      <c r="C95" s="301"/>
      <c r="D95" s="302"/>
      <c r="E95" s="302"/>
      <c r="F95" s="303"/>
      <c r="G95" s="217"/>
      <c r="H95" s="300"/>
      <c r="I95" s="266"/>
      <c r="J95" s="297"/>
      <c r="K95" s="217"/>
      <c r="L95" s="217"/>
      <c r="M95" s="217"/>
      <c r="N95" s="217"/>
      <c r="O95" s="217"/>
      <c r="P95" s="217"/>
    </row>
    <row r="96" spans="1:16" ht="15.75" customHeight="1">
      <c r="A96" s="217"/>
      <c r="B96" s="231" t="s">
        <v>1666</v>
      </c>
      <c r="C96" s="304">
        <v>0</v>
      </c>
      <c r="D96" s="305"/>
      <c r="E96" s="305"/>
      <c r="F96" s="306"/>
      <c r="G96" s="217"/>
      <c r="H96" s="217"/>
      <c r="I96" s="307"/>
      <c r="J96" s="217"/>
      <c r="K96" s="217"/>
      <c r="L96" s="217"/>
      <c r="M96" s="217"/>
      <c r="N96" s="217"/>
      <c r="O96" s="217"/>
      <c r="P96" s="217"/>
    </row>
    <row r="97" spans="1:16">
      <c r="A97" s="217"/>
      <c r="B97" s="101"/>
      <c r="C97" s="260"/>
      <c r="D97" s="217"/>
      <c r="E97" s="217"/>
      <c r="F97" s="217"/>
      <c r="G97" s="217"/>
      <c r="H97" s="217"/>
      <c r="I97" s="217"/>
      <c r="J97" s="217"/>
      <c r="K97" s="217"/>
      <c r="L97" s="217"/>
      <c r="M97" s="217"/>
      <c r="N97" s="217"/>
      <c r="O97" s="217"/>
      <c r="P97" s="217"/>
    </row>
    <row r="98" spans="1:16" ht="18.75" customHeight="1">
      <c r="A98" s="217"/>
      <c r="B98" s="171" t="s">
        <v>1667</v>
      </c>
      <c r="C98" s="217"/>
      <c r="D98" s="260"/>
      <c r="E98" s="217"/>
      <c r="F98" s="217"/>
      <c r="G98" s="217"/>
      <c r="H98" s="217"/>
      <c r="I98" s="217"/>
      <c r="J98" s="217"/>
      <c r="K98" s="217"/>
      <c r="L98" s="217"/>
      <c r="M98" s="217"/>
      <c r="N98" s="217"/>
      <c r="O98" s="217"/>
      <c r="P98" s="217"/>
    </row>
    <row r="99" spans="1:16" ht="15.75" customHeight="1">
      <c r="A99" s="217"/>
      <c r="B99" s="217"/>
      <c r="C99" s="217"/>
      <c r="D99" s="217"/>
      <c r="E99" s="217"/>
      <c r="F99" s="217"/>
      <c r="G99" s="217"/>
      <c r="H99" s="217"/>
      <c r="I99" s="217"/>
      <c r="J99" s="217"/>
      <c r="K99" s="217"/>
      <c r="L99" s="217"/>
      <c r="M99" s="217"/>
      <c r="N99" s="217"/>
      <c r="O99" s="217"/>
      <c r="P99" s="217"/>
    </row>
    <row r="100" spans="1:16">
      <c r="A100" s="217"/>
      <c r="B100" s="218" t="s">
        <v>1667</v>
      </c>
      <c r="C100" s="308"/>
      <c r="D100" s="217"/>
      <c r="E100" s="217"/>
      <c r="F100" s="183" t="s">
        <v>1668</v>
      </c>
      <c r="G100" s="101"/>
      <c r="H100" s="101"/>
      <c r="I100" s="101"/>
      <c r="J100" s="217"/>
      <c r="K100" s="217"/>
      <c r="L100" s="217"/>
      <c r="M100" s="217"/>
      <c r="N100" s="217"/>
      <c r="O100" s="217"/>
      <c r="P100" s="217"/>
    </row>
    <row r="101" spans="1:16">
      <c r="A101" s="217"/>
      <c r="B101" s="224" t="s">
        <v>1669</v>
      </c>
      <c r="C101" s="309">
        <v>2.1251099999999998</v>
      </c>
      <c r="D101" s="217"/>
      <c r="E101" s="217"/>
      <c r="F101" s="183" t="s">
        <v>1670</v>
      </c>
      <c r="G101" s="101"/>
      <c r="H101" s="101"/>
      <c r="I101" s="101"/>
      <c r="J101" s="217"/>
      <c r="K101" s="217"/>
      <c r="L101" s="217"/>
      <c r="M101" s="217"/>
      <c r="N101" s="217"/>
      <c r="O101" s="217"/>
      <c r="P101" s="217"/>
    </row>
    <row r="102" spans="1:16">
      <c r="A102" s="217"/>
      <c r="B102" s="224" t="s">
        <v>1671</v>
      </c>
      <c r="C102" s="254">
        <v>2.2345199999999998</v>
      </c>
      <c r="D102" s="217"/>
      <c r="E102" s="217"/>
      <c r="F102" s="183" t="s">
        <v>1672</v>
      </c>
      <c r="G102" s="101"/>
      <c r="H102" s="101"/>
      <c r="I102" s="101"/>
      <c r="J102" s="217"/>
      <c r="K102" s="217"/>
      <c r="L102" s="217"/>
      <c r="M102" s="217"/>
      <c r="N102" s="217"/>
      <c r="O102" s="217"/>
      <c r="P102" s="217"/>
    </row>
    <row r="103" spans="1:16">
      <c r="A103" s="217"/>
      <c r="B103" s="224" t="s">
        <v>1673</v>
      </c>
      <c r="C103" s="254">
        <v>2.0758000000000001</v>
      </c>
      <c r="D103" s="217"/>
      <c r="E103" s="217"/>
      <c r="F103" s="183" t="s">
        <v>1670</v>
      </c>
      <c r="G103" s="101"/>
      <c r="H103" s="101"/>
      <c r="I103" s="101"/>
      <c r="J103" s="217"/>
      <c r="K103" s="217"/>
      <c r="L103" s="217"/>
      <c r="M103" s="217"/>
      <c r="N103" s="217"/>
      <c r="O103" s="217"/>
      <c r="P103" s="217"/>
    </row>
    <row r="104" spans="1:16">
      <c r="A104" s="217"/>
      <c r="B104" s="224" t="s">
        <v>1674</v>
      </c>
      <c r="C104" s="309">
        <v>0.67823999999999995</v>
      </c>
      <c r="D104" s="217"/>
      <c r="E104" s="217"/>
      <c r="F104" s="183" t="s">
        <v>1670</v>
      </c>
      <c r="G104" s="101"/>
      <c r="H104" s="101"/>
      <c r="I104" s="101"/>
      <c r="J104" s="217"/>
      <c r="K104" s="217"/>
      <c r="L104" s="217"/>
      <c r="M104" s="217"/>
      <c r="N104" s="217"/>
      <c r="O104" s="217"/>
      <c r="P104" s="217"/>
    </row>
    <row r="105" spans="1:16" ht="15.75" customHeight="1">
      <c r="A105" s="217"/>
      <c r="B105" s="231" t="s">
        <v>1675</v>
      </c>
      <c r="C105" s="310">
        <v>0.68657000000000001</v>
      </c>
      <c r="D105" s="217"/>
      <c r="E105" s="217"/>
      <c r="F105" s="183" t="s">
        <v>1672</v>
      </c>
      <c r="G105" s="217"/>
      <c r="H105" s="217"/>
      <c r="I105" s="217"/>
      <c r="J105" s="217"/>
      <c r="K105" s="217"/>
      <c r="L105" s="217"/>
      <c r="M105" s="217"/>
      <c r="N105" s="217"/>
      <c r="O105" s="217"/>
      <c r="P105" s="217"/>
    </row>
    <row r="106" spans="1:16" ht="15.75" customHeight="1">
      <c r="A106" s="217"/>
      <c r="B106" s="217"/>
      <c r="C106" s="101"/>
      <c r="D106" s="217"/>
      <c r="E106" s="217"/>
      <c r="F106" s="307"/>
      <c r="G106" s="217"/>
      <c r="H106" s="217"/>
      <c r="I106" s="217"/>
      <c r="J106" s="217"/>
      <c r="K106" s="217"/>
      <c r="L106" s="217"/>
      <c r="M106" s="217"/>
      <c r="N106" s="217"/>
      <c r="O106" s="217"/>
      <c r="P106" s="217"/>
    </row>
    <row r="107" spans="1:16">
      <c r="A107" s="217"/>
      <c r="B107" s="269" t="s">
        <v>1676</v>
      </c>
      <c r="C107" s="222"/>
      <c r="D107" s="220" t="s">
        <v>1677</v>
      </c>
      <c r="E107" s="217"/>
      <c r="F107" s="183" t="s">
        <v>1668</v>
      </c>
      <c r="G107" s="101"/>
      <c r="H107" s="101"/>
      <c r="I107" s="101"/>
      <c r="J107" s="101"/>
      <c r="K107" s="217"/>
      <c r="L107" s="217"/>
      <c r="M107" s="217"/>
      <c r="N107" s="217"/>
      <c r="O107" s="217"/>
      <c r="P107" s="217"/>
    </row>
    <row r="108" spans="1:16">
      <c r="A108" s="217"/>
      <c r="B108" s="224" t="s">
        <v>1678</v>
      </c>
      <c r="C108" s="101"/>
      <c r="D108" s="293">
        <v>7.53</v>
      </c>
      <c r="E108" s="217"/>
      <c r="F108" s="183" t="s">
        <v>1679</v>
      </c>
      <c r="G108" s="101"/>
      <c r="H108" s="101"/>
      <c r="I108" s="101"/>
      <c r="J108" s="101"/>
      <c r="K108" s="217"/>
      <c r="L108" s="217"/>
      <c r="M108" s="217"/>
      <c r="N108" s="217"/>
      <c r="O108" s="217"/>
      <c r="P108" s="217"/>
    </row>
    <row r="109" spans="1:16" ht="15.75" customHeight="1">
      <c r="A109" s="217"/>
      <c r="B109" s="231" t="s">
        <v>1680</v>
      </c>
      <c r="C109" s="182"/>
      <c r="D109" s="233">
        <v>2.62</v>
      </c>
      <c r="E109" s="217"/>
      <c r="F109" s="183" t="s">
        <v>1681</v>
      </c>
      <c r="G109" s="101"/>
      <c r="H109" s="101"/>
      <c r="I109" s="101"/>
      <c r="J109" s="101"/>
      <c r="K109" s="217"/>
      <c r="L109" s="217"/>
      <c r="M109" s="217"/>
      <c r="N109" s="217"/>
      <c r="O109" s="217"/>
      <c r="P109" s="217"/>
    </row>
    <row r="110" spans="1:16">
      <c r="A110" s="217"/>
      <c r="B110" s="275"/>
      <c r="C110" s="217"/>
      <c r="D110" s="311"/>
      <c r="E110" s="217"/>
      <c r="F110" s="183" t="s">
        <v>1682</v>
      </c>
      <c r="G110" s="101"/>
      <c r="H110" s="101"/>
      <c r="I110" s="101"/>
      <c r="J110" s="101"/>
      <c r="K110" s="217"/>
      <c r="L110" s="217"/>
      <c r="M110" s="217"/>
      <c r="N110" s="217"/>
      <c r="O110" s="217"/>
      <c r="P110" s="217"/>
    </row>
    <row r="111" spans="1:16" ht="15.75" customHeight="1">
      <c r="A111" s="217"/>
      <c r="B111" s="275"/>
      <c r="C111" s="217"/>
      <c r="D111" s="311"/>
      <c r="E111" s="217"/>
      <c r="F111" s="183"/>
      <c r="G111" s="101"/>
      <c r="H111" s="101"/>
      <c r="I111" s="101"/>
      <c r="J111" s="101"/>
      <c r="K111" s="217"/>
      <c r="L111" s="217"/>
      <c r="M111" s="217"/>
      <c r="N111" s="217"/>
      <c r="O111" s="217"/>
      <c r="P111" s="217"/>
    </row>
    <row r="112" spans="1:16">
      <c r="A112" s="217"/>
      <c r="B112" s="97"/>
      <c r="C112" s="344" t="s">
        <v>1683</v>
      </c>
      <c r="D112" s="344"/>
      <c r="E112" s="344" t="s">
        <v>1684</v>
      </c>
      <c r="F112" s="344"/>
      <c r="G112" s="344" t="s">
        <v>1685</v>
      </c>
      <c r="H112" s="345"/>
      <c r="I112" s="101"/>
      <c r="J112" s="101"/>
      <c r="K112" s="217"/>
      <c r="L112" s="217"/>
      <c r="M112" s="217"/>
      <c r="N112" s="217"/>
      <c r="O112" s="217"/>
      <c r="P112" s="217"/>
    </row>
    <row r="113" spans="1:16">
      <c r="A113" s="217"/>
      <c r="B113" s="98" t="s">
        <v>1686</v>
      </c>
      <c r="C113" s="99" t="s">
        <v>1687</v>
      </c>
      <c r="D113" s="99" t="s">
        <v>1688</v>
      </c>
      <c r="E113" s="99" t="s">
        <v>1687</v>
      </c>
      <c r="F113" s="99" t="s">
        <v>1688</v>
      </c>
      <c r="G113" s="99" t="s">
        <v>1687</v>
      </c>
      <c r="H113" s="100" t="s">
        <v>1688</v>
      </c>
      <c r="I113" s="101"/>
      <c r="J113" s="101"/>
      <c r="K113" s="217"/>
      <c r="L113" s="217"/>
      <c r="M113" s="217"/>
      <c r="N113" s="217"/>
      <c r="O113" s="217"/>
      <c r="P113" s="217"/>
    </row>
    <row r="114" spans="1:16">
      <c r="A114" s="217"/>
      <c r="B114" s="312" t="s">
        <v>383</v>
      </c>
      <c r="C114" s="313"/>
      <c r="D114" s="314"/>
      <c r="E114" s="313"/>
      <c r="F114" s="314"/>
      <c r="G114" s="313"/>
      <c r="H114" s="315"/>
      <c r="I114" s="101"/>
      <c r="J114" s="101"/>
      <c r="K114" s="217"/>
      <c r="L114" s="217"/>
      <c r="M114" s="217"/>
      <c r="N114" s="217"/>
      <c r="O114" s="217"/>
      <c r="P114" s="217"/>
    </row>
    <row r="115" spans="1:16">
      <c r="A115" s="217"/>
      <c r="B115" s="316" t="s">
        <v>181</v>
      </c>
      <c r="C115" s="317"/>
      <c r="D115" s="318"/>
      <c r="E115" s="317"/>
      <c r="F115" s="318"/>
      <c r="G115" s="317"/>
      <c r="H115" s="319"/>
      <c r="I115" s="101"/>
      <c r="J115" s="101"/>
      <c r="K115" s="217"/>
      <c r="L115" s="217"/>
      <c r="M115" s="217"/>
      <c r="N115" s="217"/>
      <c r="O115" s="217"/>
      <c r="P115" s="217"/>
    </row>
    <row r="116" spans="1:16">
      <c r="A116" s="217"/>
      <c r="B116" s="316" t="s">
        <v>387</v>
      </c>
      <c r="C116" s="317"/>
      <c r="D116" s="318"/>
      <c r="E116" s="317"/>
      <c r="F116" s="318"/>
      <c r="G116" s="317"/>
      <c r="H116" s="319"/>
      <c r="I116" s="101"/>
      <c r="J116" s="101"/>
      <c r="K116" s="217"/>
      <c r="L116" s="217"/>
      <c r="M116" s="217"/>
      <c r="N116" s="217"/>
      <c r="O116" s="217"/>
      <c r="P116" s="217"/>
    </row>
    <row r="117" spans="1:16">
      <c r="A117" s="217"/>
      <c r="B117" s="320" t="s">
        <v>273</v>
      </c>
      <c r="C117" s="321"/>
      <c r="D117" s="322"/>
      <c r="E117" s="321"/>
      <c r="F117" s="322"/>
      <c r="G117" s="321"/>
      <c r="H117" s="323"/>
      <c r="I117" s="101"/>
      <c r="J117" s="101"/>
      <c r="K117" s="217"/>
      <c r="L117" s="217"/>
      <c r="M117" s="217"/>
      <c r="N117" s="217"/>
      <c r="O117" s="217"/>
      <c r="P117" s="217"/>
    </row>
    <row r="118" spans="1:16" ht="15.75" customHeight="1">
      <c r="A118" s="217"/>
      <c r="B118" s="231" t="s">
        <v>1607</v>
      </c>
      <c r="C118" s="324">
        <f t="shared" ref="C118:H118" si="2">SUM(C114:C117)</f>
        <v>0</v>
      </c>
      <c r="D118" s="325">
        <f t="shared" si="2"/>
        <v>0</v>
      </c>
      <c r="E118" s="324">
        <f t="shared" si="2"/>
        <v>0</v>
      </c>
      <c r="F118" s="325">
        <f t="shared" si="2"/>
        <v>0</v>
      </c>
      <c r="G118" s="324">
        <f t="shared" si="2"/>
        <v>0</v>
      </c>
      <c r="H118" s="326">
        <f t="shared" si="2"/>
        <v>0</v>
      </c>
      <c r="I118" s="101"/>
      <c r="J118" s="101"/>
      <c r="K118" s="217"/>
      <c r="L118" s="217"/>
      <c r="M118" s="217"/>
      <c r="N118" s="217"/>
      <c r="O118" s="217"/>
      <c r="P118" s="217"/>
    </row>
    <row r="119" spans="1:16">
      <c r="A119" s="217"/>
      <c r="B119" s="101" t="s">
        <v>1689</v>
      </c>
      <c r="C119" s="272"/>
      <c r="D119" s="101"/>
      <c r="E119" s="101"/>
      <c r="F119" s="101"/>
      <c r="G119" s="101"/>
      <c r="H119" s="101"/>
      <c r="I119" s="101"/>
      <c r="J119" s="101"/>
      <c r="K119" s="217"/>
      <c r="L119" s="217"/>
      <c r="M119" s="217"/>
      <c r="N119" s="217"/>
      <c r="O119" s="217"/>
      <c r="P119" s="217"/>
    </row>
    <row r="120" spans="1:16">
      <c r="A120" s="217"/>
      <c r="B120" s="101" t="s">
        <v>1690</v>
      </c>
      <c r="C120" s="272"/>
      <c r="D120" s="101"/>
      <c r="E120" s="101"/>
      <c r="F120" s="101"/>
      <c r="G120" s="101"/>
      <c r="H120" s="101"/>
      <c r="I120" s="101"/>
      <c r="J120" s="101"/>
      <c r="K120" s="217"/>
      <c r="L120" s="217"/>
      <c r="M120" s="217"/>
      <c r="N120" s="217"/>
      <c r="O120" s="217"/>
      <c r="P120" s="217"/>
    </row>
    <row r="121" spans="1:16" ht="15.75" customHeight="1">
      <c r="A121" s="217"/>
      <c r="B121" s="101"/>
      <c r="C121" s="272"/>
      <c r="D121" s="101"/>
      <c r="E121" s="101"/>
      <c r="F121" s="101"/>
      <c r="G121" s="101"/>
      <c r="H121" s="101"/>
      <c r="I121" s="101"/>
      <c r="J121" s="101"/>
      <c r="K121" s="217"/>
      <c r="L121" s="217"/>
      <c r="M121" s="217"/>
      <c r="N121" s="217"/>
      <c r="O121" s="217"/>
      <c r="P121" s="217"/>
    </row>
    <row r="122" spans="1:16">
      <c r="A122" s="217"/>
      <c r="B122" s="97"/>
      <c r="C122" s="344" t="s">
        <v>1683</v>
      </c>
      <c r="D122" s="344"/>
      <c r="E122" s="344" t="s">
        <v>1684</v>
      </c>
      <c r="F122" s="344"/>
      <c r="G122" s="344" t="s">
        <v>1685</v>
      </c>
      <c r="H122" s="345"/>
      <c r="I122" s="101"/>
      <c r="J122" s="101"/>
      <c r="K122" s="217"/>
      <c r="L122" s="217"/>
      <c r="M122" s="217"/>
      <c r="N122" s="217"/>
      <c r="O122" s="217"/>
      <c r="P122" s="217"/>
    </row>
    <row r="123" spans="1:16">
      <c r="A123" s="217"/>
      <c r="B123" s="98" t="s">
        <v>1691</v>
      </c>
      <c r="C123" s="99" t="s">
        <v>1687</v>
      </c>
      <c r="D123" s="99" t="s">
        <v>1688</v>
      </c>
      <c r="E123" s="99" t="s">
        <v>1687</v>
      </c>
      <c r="F123" s="99" t="s">
        <v>1688</v>
      </c>
      <c r="G123" s="99" t="s">
        <v>1687</v>
      </c>
      <c r="H123" s="100" t="s">
        <v>1688</v>
      </c>
      <c r="I123" s="101"/>
      <c r="J123" s="101"/>
      <c r="K123" s="217"/>
      <c r="L123" s="217"/>
      <c r="M123" s="217"/>
      <c r="N123" s="217"/>
      <c r="O123" s="217"/>
      <c r="P123" s="217"/>
    </row>
    <row r="124" spans="1:16">
      <c r="A124" s="217"/>
      <c r="B124" s="102" t="s">
        <v>1634</v>
      </c>
      <c r="C124" s="327">
        <v>3042.4279999999999</v>
      </c>
      <c r="D124" s="328">
        <v>0</v>
      </c>
      <c r="E124" s="329"/>
      <c r="F124" s="328">
        <v>-1000</v>
      </c>
      <c r="G124" s="327">
        <v>3042.4279999999999</v>
      </c>
      <c r="H124" s="330">
        <v>1000</v>
      </c>
      <c r="I124" s="101"/>
      <c r="J124" s="101"/>
      <c r="K124" s="217"/>
      <c r="L124" s="217"/>
      <c r="M124" s="217"/>
      <c r="N124" s="217"/>
      <c r="O124" s="217"/>
      <c r="P124" s="217"/>
    </row>
    <row r="125" spans="1:16">
      <c r="A125" s="217"/>
      <c r="B125" s="103" t="s">
        <v>1636</v>
      </c>
      <c r="C125" s="331">
        <v>82.685000000000002</v>
      </c>
      <c r="D125" s="332">
        <v>1000</v>
      </c>
      <c r="E125" s="333"/>
      <c r="F125" s="332">
        <v>1000</v>
      </c>
      <c r="G125" s="331">
        <v>82.685000000000002</v>
      </c>
      <c r="H125" s="334">
        <v>0</v>
      </c>
      <c r="I125" s="101"/>
      <c r="J125" s="101"/>
      <c r="K125" s="217"/>
      <c r="L125" s="217"/>
      <c r="M125" s="217"/>
      <c r="N125" s="217"/>
      <c r="O125" s="217"/>
      <c r="P125" s="217"/>
    </row>
    <row r="126" spans="1:16">
      <c r="A126" s="217"/>
      <c r="B126" s="104" t="s">
        <v>1692</v>
      </c>
      <c r="C126" s="335"/>
      <c r="D126" s="336"/>
      <c r="E126" s="335"/>
      <c r="F126" s="336"/>
      <c r="G126" s="335"/>
      <c r="H126" s="337"/>
      <c r="I126" s="101"/>
      <c r="J126" s="101"/>
      <c r="K126" s="217"/>
      <c r="L126" s="217"/>
      <c r="M126" s="217"/>
      <c r="N126" s="217"/>
      <c r="O126" s="217"/>
      <c r="P126" s="217"/>
    </row>
    <row r="127" spans="1:16" ht="15.75" customHeight="1">
      <c r="A127" s="217"/>
      <c r="B127" s="231" t="s">
        <v>1607</v>
      </c>
      <c r="C127" s="338">
        <f t="shared" ref="C127:H127" si="3">SUM(C124:C126)</f>
        <v>3125.1129999999998</v>
      </c>
      <c r="D127" s="339">
        <f t="shared" si="3"/>
        <v>1000</v>
      </c>
      <c r="E127" s="338">
        <f t="shared" si="3"/>
        <v>0</v>
      </c>
      <c r="F127" s="339">
        <f t="shared" si="3"/>
        <v>0</v>
      </c>
      <c r="G127" s="338">
        <f t="shared" si="3"/>
        <v>3125.1129999999998</v>
      </c>
      <c r="H127" s="340">
        <f t="shared" si="3"/>
        <v>1000</v>
      </c>
      <c r="I127" s="101"/>
      <c r="J127" s="101"/>
      <c r="K127" s="217"/>
      <c r="L127" s="217"/>
      <c r="M127" s="217"/>
      <c r="N127" s="217"/>
      <c r="O127" s="217"/>
      <c r="P127" s="217"/>
    </row>
    <row r="128" spans="1:16">
      <c r="A128" s="217"/>
      <c r="B128" s="101" t="s">
        <v>1693</v>
      </c>
      <c r="C128" s="272"/>
      <c r="D128" s="101"/>
      <c r="E128" s="101"/>
      <c r="F128" s="101"/>
      <c r="G128" s="101"/>
      <c r="H128" s="101"/>
      <c r="I128" s="101"/>
      <c r="J128" s="101"/>
      <c r="K128" s="217"/>
      <c r="L128" s="217"/>
      <c r="M128" s="217"/>
      <c r="N128" s="217"/>
      <c r="O128" s="217"/>
      <c r="P128" s="217"/>
    </row>
    <row r="129" spans="1:16">
      <c r="A129" s="217"/>
      <c r="B129" s="101"/>
      <c r="C129" s="272"/>
      <c r="D129" s="101"/>
      <c r="E129" s="101"/>
      <c r="F129" s="101"/>
      <c r="G129" s="101"/>
      <c r="H129" s="101"/>
      <c r="I129" s="101"/>
      <c r="J129" s="101"/>
      <c r="K129" s="217"/>
      <c r="L129" s="217"/>
      <c r="M129" s="217"/>
      <c r="N129" s="217"/>
      <c r="O129" s="217"/>
      <c r="P129" s="217"/>
    </row>
    <row r="130" spans="1:16" ht="15.75" customHeight="1">
      <c r="A130" s="217"/>
      <c r="B130" s="217"/>
      <c r="C130" s="217"/>
      <c r="D130" s="217"/>
      <c r="E130" s="217"/>
      <c r="F130" s="217"/>
      <c r="G130" s="217"/>
      <c r="H130" s="217"/>
      <c r="I130" s="217"/>
      <c r="J130" s="217"/>
      <c r="K130" s="217"/>
      <c r="L130" s="217"/>
      <c r="M130" s="217"/>
      <c r="N130" s="217"/>
      <c r="O130" s="217"/>
      <c r="P130" s="217"/>
    </row>
    <row r="131" spans="1:16">
      <c r="A131" s="217"/>
      <c r="B131" s="246" t="s">
        <v>1694</v>
      </c>
      <c r="C131" s="219" t="s">
        <v>1695</v>
      </c>
      <c r="D131" s="219" t="s">
        <v>1696</v>
      </c>
      <c r="E131" s="219" t="s">
        <v>1697</v>
      </c>
      <c r="F131" s="219" t="s">
        <v>1698</v>
      </c>
      <c r="G131" s="219" t="s">
        <v>1699</v>
      </c>
      <c r="H131" s="219" t="s">
        <v>1700</v>
      </c>
      <c r="I131" s="219" t="s">
        <v>1701</v>
      </c>
      <c r="J131" s="219" t="s">
        <v>1702</v>
      </c>
      <c r="K131" s="219" t="s">
        <v>1703</v>
      </c>
      <c r="L131" s="220" t="s">
        <v>1704</v>
      </c>
      <c r="M131" s="217"/>
      <c r="N131" s="217"/>
      <c r="O131" s="217"/>
      <c r="P131" s="217"/>
    </row>
    <row r="132" spans="1:16">
      <c r="A132" s="217"/>
      <c r="B132" s="271" t="s">
        <v>1705</v>
      </c>
      <c r="C132" s="225">
        <v>113.61199999999999</v>
      </c>
      <c r="D132" s="225">
        <v>124.426</v>
      </c>
      <c r="E132" s="225">
        <v>115.786</v>
      </c>
      <c r="F132" s="225">
        <v>106.71</v>
      </c>
      <c r="G132" s="225">
        <v>99.611000000000004</v>
      </c>
      <c r="H132" s="225">
        <v>93.558999999999997</v>
      </c>
      <c r="I132" s="225">
        <v>87.003</v>
      </c>
      <c r="J132" s="225">
        <v>81.126000000000005</v>
      </c>
      <c r="K132" s="225">
        <v>74.858999999999995</v>
      </c>
      <c r="L132" s="293">
        <v>68.088999999999999</v>
      </c>
      <c r="M132" s="217"/>
      <c r="N132" s="217"/>
      <c r="O132" s="217"/>
      <c r="P132" s="217"/>
    </row>
    <row r="133" spans="1:16">
      <c r="A133" s="217"/>
      <c r="B133" s="271" t="s">
        <v>1706</v>
      </c>
      <c r="C133" s="225">
        <v>-35.545000000000002</v>
      </c>
      <c r="D133" s="225">
        <v>-48.981000000000002</v>
      </c>
      <c r="E133" s="225">
        <v>-20.518999999999998</v>
      </c>
      <c r="F133" s="225">
        <v>-14.118</v>
      </c>
      <c r="G133" s="256"/>
      <c r="H133" s="256"/>
      <c r="I133" s="256"/>
      <c r="J133" s="256"/>
      <c r="K133" s="256"/>
      <c r="L133" s="341"/>
      <c r="M133" s="217"/>
      <c r="N133" s="217"/>
      <c r="O133" s="217"/>
      <c r="P133" s="217"/>
    </row>
    <row r="134" spans="1:16" ht="15.75" customHeight="1">
      <c r="A134" s="217"/>
      <c r="B134" s="342" t="s">
        <v>1707</v>
      </c>
      <c r="C134" s="343">
        <f t="shared" ref="C134:L134" si="4">SUM(C132:C133)</f>
        <v>78.066999999999993</v>
      </c>
      <c r="D134" s="343">
        <f t="shared" si="4"/>
        <v>75.444999999999993</v>
      </c>
      <c r="E134" s="343">
        <f t="shared" si="4"/>
        <v>95.266999999999996</v>
      </c>
      <c r="F134" s="343">
        <f t="shared" si="4"/>
        <v>92.591999999999999</v>
      </c>
      <c r="G134" s="343">
        <f t="shared" si="4"/>
        <v>99.611000000000004</v>
      </c>
      <c r="H134" s="343">
        <f t="shared" si="4"/>
        <v>93.558999999999997</v>
      </c>
      <c r="I134" s="343">
        <f t="shared" si="4"/>
        <v>87.003</v>
      </c>
      <c r="J134" s="343">
        <f t="shared" si="4"/>
        <v>81.126000000000005</v>
      </c>
      <c r="K134" s="343">
        <f t="shared" si="4"/>
        <v>74.858999999999995</v>
      </c>
      <c r="L134" s="233">
        <f t="shared" si="4"/>
        <v>68.088999999999999</v>
      </c>
      <c r="M134" s="217"/>
      <c r="N134" s="217"/>
      <c r="O134" s="217"/>
      <c r="P134" s="217"/>
    </row>
    <row r="135" spans="1:16" ht="15.75" customHeight="1">
      <c r="A135" s="217"/>
      <c r="B135" s="217"/>
      <c r="C135" s="217"/>
      <c r="D135" s="217"/>
      <c r="E135" s="217"/>
      <c r="F135" s="217"/>
      <c r="G135" s="217"/>
      <c r="H135" s="217"/>
      <c r="I135" s="217"/>
      <c r="J135" s="217"/>
      <c r="K135" s="217"/>
      <c r="L135" s="217"/>
      <c r="M135" s="217"/>
      <c r="N135" s="217"/>
      <c r="O135" s="217"/>
      <c r="P135" s="217"/>
    </row>
    <row r="136" spans="1:16" ht="15.75" customHeight="1">
      <c r="A136" s="217"/>
      <c r="B136" s="239" t="s">
        <v>1708</v>
      </c>
      <c r="C136" s="179" t="s">
        <v>1709</v>
      </c>
      <c r="D136" s="180"/>
      <c r="E136" s="180"/>
      <c r="F136" s="181"/>
      <c r="G136" s="217"/>
      <c r="H136" s="217"/>
      <c r="I136" s="217"/>
      <c r="J136" s="217"/>
      <c r="K136" s="217"/>
      <c r="L136" s="217"/>
      <c r="M136" s="217"/>
      <c r="N136" s="217"/>
      <c r="O136" s="217"/>
      <c r="P136" s="217"/>
    </row>
    <row r="137" spans="1:16">
      <c r="A137" s="217"/>
      <c r="B137" s="217"/>
      <c r="C137" s="217"/>
      <c r="D137" s="217"/>
      <c r="E137" s="217"/>
      <c r="F137" s="217"/>
      <c r="G137" s="217"/>
      <c r="H137" s="217"/>
      <c r="I137" s="217"/>
      <c r="J137" s="217"/>
      <c r="K137" s="217"/>
      <c r="L137" s="217"/>
      <c r="M137" s="217"/>
      <c r="N137" s="217"/>
      <c r="O137" s="217"/>
      <c r="P137" s="217"/>
    </row>
    <row r="138" spans="1:16">
      <c r="A138" s="217"/>
      <c r="B138" s="183" t="s">
        <v>1668</v>
      </c>
      <c r="C138" s="101"/>
      <c r="D138" s="101"/>
      <c r="E138" s="101"/>
      <c r="F138" s="101"/>
      <c r="G138" s="101"/>
      <c r="H138" s="101"/>
      <c r="I138" s="217"/>
      <c r="J138" s="217"/>
      <c r="K138" s="217"/>
      <c r="L138" s="217"/>
      <c r="M138" s="217"/>
      <c r="N138" s="217"/>
      <c r="O138" s="217"/>
      <c r="P138" s="217"/>
    </row>
    <row r="139" spans="1:16">
      <c r="A139" s="217"/>
      <c r="B139" s="183" t="s">
        <v>1679</v>
      </c>
      <c r="C139" s="101"/>
      <c r="D139" s="101"/>
      <c r="E139" s="101"/>
      <c r="F139" s="101"/>
      <c r="G139" s="101"/>
      <c r="H139" s="101"/>
      <c r="I139" s="217"/>
      <c r="J139" s="217"/>
      <c r="K139" s="217"/>
      <c r="L139" s="217"/>
      <c r="M139" s="217"/>
      <c r="N139" s="217"/>
      <c r="O139" s="217"/>
      <c r="P139" s="217"/>
    </row>
    <row r="140" spans="1:16">
      <c r="A140" s="217"/>
      <c r="B140" s="183" t="s">
        <v>1710</v>
      </c>
      <c r="C140" s="101"/>
      <c r="D140" s="101"/>
      <c r="E140" s="101"/>
      <c r="F140" s="101"/>
      <c r="G140" s="101"/>
      <c r="H140" s="101"/>
      <c r="I140" s="217"/>
      <c r="J140" s="217"/>
      <c r="K140" s="217"/>
      <c r="L140" s="217"/>
      <c r="M140" s="217"/>
      <c r="N140" s="217"/>
      <c r="O140" s="217"/>
      <c r="P140" s="217"/>
    </row>
    <row r="141" spans="1:16">
      <c r="A141" s="101"/>
      <c r="B141" s="101"/>
      <c r="C141" s="101"/>
      <c r="D141" s="101"/>
      <c r="E141" s="101"/>
      <c r="F141" s="101"/>
      <c r="G141" s="101"/>
      <c r="H141" s="101"/>
      <c r="I141" s="101"/>
      <c r="J141" s="101"/>
      <c r="K141" s="101"/>
      <c r="L141" s="101"/>
      <c r="M141" s="101"/>
      <c r="N141" s="101"/>
      <c r="O141" s="101"/>
      <c r="P141" s="101"/>
    </row>
  </sheetData>
  <mergeCells count="8">
    <mergeCell ref="C122:D122"/>
    <mergeCell ref="E122:F122"/>
    <mergeCell ref="G122:H122"/>
    <mergeCell ref="H5:I7"/>
    <mergeCell ref="C8:D8"/>
    <mergeCell ref="C112:D112"/>
    <mergeCell ref="E112:F112"/>
    <mergeCell ref="G112:H1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929535994DE34EA9B7FC6E10973F9A" ma:contentTypeVersion="13" ma:contentTypeDescription="Create a new document." ma:contentTypeScope="" ma:versionID="c86cd3daf1ca48b0dc8eb278f591af4d">
  <xsd:schema xmlns:xsd="http://www.w3.org/2001/XMLSchema" xmlns:xs="http://www.w3.org/2001/XMLSchema" xmlns:p="http://schemas.microsoft.com/office/2006/metadata/properties" xmlns:ns2="e493808e-0544-4ea2-9a2b-27ba92f6ee72" xmlns:ns3="4838a294-073d-4bbe-97dd-c5f5703397ae" targetNamespace="http://schemas.microsoft.com/office/2006/metadata/properties" ma:root="true" ma:fieldsID="0bf727a219073581025aa62dafe9c73b" ns2:_="" ns3:_="">
    <xsd:import namespace="e493808e-0544-4ea2-9a2b-27ba92f6ee72"/>
    <xsd:import namespace="4838a294-073d-4bbe-97dd-c5f5703397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93808e-0544-4ea2-9a2b-27ba92f6ee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38a294-073d-4bbe-97dd-c5f5703397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C8B11A-CB69-4BD2-B4F1-CCAA084D7523}"/>
</file>

<file path=customXml/itemProps2.xml><?xml version="1.0" encoding="utf-8"?>
<ds:datastoreItem xmlns:ds="http://schemas.openxmlformats.org/officeDocument/2006/customXml" ds:itemID="{585EEE8F-1B3A-4D88-9ECC-F25A5B62B00C}"/>
</file>

<file path=customXml/itemProps3.xml><?xml version="1.0" encoding="utf-8"?>
<ds:datastoreItem xmlns:ds="http://schemas.openxmlformats.org/officeDocument/2006/customXml" ds:itemID="{23B03C8E-CE8E-4B5F-A4DF-D55ACB60AF4A}"/>
</file>

<file path=docMetadata/LabelInfo.xml><?xml version="1.0" encoding="utf-8"?>
<clbl:labelList xmlns:clbl="http://schemas.microsoft.com/office/2020/mipLabelMetadata">
  <clbl:label id="{f617ccc6-603d-4bd4-be9f-cd3a448efdde}" enabled="1" method="Privileged" siteId="{a652adc3-7bb3-4312-8eb0-6ab323f7d6c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Flinck Oskari, S-Pankki Oyj</cp:lastModifiedBy>
  <cp:revision/>
  <dcterms:created xsi:type="dcterms:W3CDTF">2025-09-04T15:20:53Z</dcterms:created>
  <dcterms:modified xsi:type="dcterms:W3CDTF">2026-10-19T08:06:36Z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0x01010075929535994DE34EA9B7FC6E10973F9A</vt:lpwstr>
  </property>
  <property fmtid="{D5CDD505-2E9C-101B-9397-08002B2CF9AE}" pid="3" name="_dlc_DocIdItemGuid">
    <vt:lpwstr>94dc1a1c-0371-4962-ba25-774a7611a288</vt:lpwstr>
  </property>
  <property fmtid="{D5CDD505-2E9C-101B-9397-08002B2CF9AE}" pid="4" name="MediaServiceImageTags">
    <vt:lpwstr/>
  </property>
</Properties>
</file>